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total de asignaciones 7º 5189" sheetId="1" r:id="rId1"/>
  </sheets>
  <definedNames>
    <definedName name="_xlnm._FilterDatabase" localSheetId="0" hidden="1">'total de asignaciones 7º 5189'!$A$9:$V$73</definedName>
    <definedName name="_xlnm.Print_Area" localSheetId="0">'total de asignaciones 7º 5189'!$A$1:$V$73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9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<sst xmlns="http://schemas.openxmlformats.org/spreadsheetml/2006/main" count="121" uniqueCount="54">
  <si>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</si>
  <si>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</si>
  <si>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</si>
  <si>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</si>
  <si>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</si>
  <si>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</si>
  <si>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</si>
  <si>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</si>
  <si>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</si>
  <si>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</si>
  <si>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</si>
  <si>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</si>
  <si>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</si>
  <si>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</si>
  <si>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</si>
  <si>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</si>
  <si>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</si>
  <si>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</si>
  <si>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</si>
  <si>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</si>
  <si>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Bonif. por Responsabilidad en el Cargo</t>
  </si>
  <si>
    <t>MONTO TOTAL</t>
  </si>
  <si>
    <t xml:space="preserve">PLANILLA GENERAL DE PAGOS </t>
  </si>
  <si>
    <t xml:space="preserve">MONTO A DICIEMBRE </t>
  </si>
  <si>
    <t>ESTADO</t>
  </si>
  <si>
    <t>CAJA DE PRÉSTAMOS DEL MINISTERIO DE DEFENSA NACIONAL</t>
  </si>
  <si>
    <t>YGNACIO FRANCISCO ZARATE LOPEZ</t>
  </si>
  <si>
    <t>COMISIONADO</t>
  </si>
  <si>
    <t>Bonif. por Resp. Gestión Administrativa</t>
  </si>
  <si>
    <t>Bonif. por Resp. Gestión Presupuestaria</t>
  </si>
  <si>
    <t>AGUINALDO 2018</t>
  </si>
  <si>
    <t>DANIEL MARIA ROJAS RODRIGUEZ</t>
  </si>
  <si>
    <t>NELLY CAROLINA STERN SAIZ</t>
  </si>
  <si>
    <t xml:space="preserve">Bonif. Por Grado Academico </t>
  </si>
  <si>
    <t>DAMIAN LOPEZ MONTIEL</t>
  </si>
  <si>
    <t>JUSTINO RAMON PEÑA</t>
  </si>
  <si>
    <t>LEIZLE MA. PAMELA GONZALEZ DE MEZA</t>
  </si>
  <si>
    <t>MARIELA ELIANNA GONZALEZ ORTIZ</t>
  </si>
  <si>
    <t>DIANA MARÍA FLECHA DE FLORENTIN</t>
  </si>
  <si>
    <t>PERMANENTE</t>
  </si>
  <si>
    <t>RAFAEL HILARION RAMIREZ MENDOZA</t>
  </si>
  <si>
    <t>EDITH TEONILDA EBERTS CABALLERO</t>
  </si>
  <si>
    <t>PERLA MARÍA ARRIOLA ARCE</t>
  </si>
  <si>
    <t>MARCELA ESCOBAR FRANCO</t>
  </si>
  <si>
    <t>MARÍA MIKAELLA FLECHA WIEGERT</t>
  </si>
  <si>
    <t>CONTRATADA</t>
  </si>
  <si>
    <t>JORNALES</t>
  </si>
  <si>
    <t>Gastos de Representación</t>
  </si>
  <si>
    <t>Subsidio Familiar - Pago Escolaridad</t>
  </si>
  <si>
    <t>Aporte Jubilatorio del Empleador</t>
  </si>
  <si>
    <t>CORRESPONDIENTE AL EJERCICIO FISCAL 2019</t>
  </si>
  <si>
    <t>JUAN BENJAMIN FRUTOS ACOSTA</t>
  </si>
  <si>
    <t>LOURDES DIANA DUARTE RECALDE</t>
  </si>
  <si>
    <t>SONIA BEATRIZ INSFRAN DE SOTELO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</si>
</sst>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Gs&quot;\ #,##0_);\(&quot;Gs&quot;\ #,##0\)"/>
    <numFmt numFmtId="167" formatCode="&quot;Gs&quot;\ #,##0_);[Red]\(&quot;Gs&quot;\ #,##0\)"/>
    <numFmt numFmtId="168" formatCode="&quot;Gs&quot;\ #,##0.00_);\(&quot;Gs&quot;\ #,##0.00\)"/>
    <numFmt numFmtId="169" formatCode="&quot;Gs&quot;\ #,##0.00_);[Red]\(&quot;Gs&quot;\ #,##0.00\)"/>
    <numFmt numFmtId="170" formatCode="_(&quot;Gs&quot;\ * #,##0_);_(&quot;Gs&quot;\ * \(#,##0\);_(&quot;Gs&quot;\ * &quot;-&quot;_);_(@_)"/>
    <numFmt numFmtId="171" formatCode="_(* #,##0_);_(* \(#,##0\);_(* &quot;-&quot;_);_(@_)"/>
    <numFmt numFmtId="172" formatCode="_(&quot;Gs&quot;\ * #,##0.00_);_(&quot;Gs&quot;\ * \(#,##0.00\);_(&quot;Gs&quot;\ 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* #,##0_ ;_ * \-#,##0_ ;_ * &quot;-&quot;_ ;_ @_ "/>
    <numFmt numFmtId="186" formatCode="_ &quot;Gs&quot;\ * #,##0.00_ ;_ &quot;Gs&quot;\ * \-#,##0.00_ ;_ &quot;Gs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Century Gothic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20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34" borderId="10" xfId="51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4" fillId="3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205" fontId="3" fillId="36" borderId="11" xfId="51" applyNumberFormat="1" applyFont="1" applyFill="1" applyBorder="1" applyAlignment="1">
      <alignment horizontal="center" vertical="center" wrapText="1"/>
    </xf>
    <xf numFmtId="205" fontId="6" fillId="34" borderId="12" xfId="0" applyNumberFormat="1" applyFont="1" applyFill="1" applyBorder="1" applyAlignment="1">
      <alignment horizontal="center"/>
    </xf>
    <xf numFmtId="205" fontId="3" fillId="36" borderId="13" xfId="51" applyNumberFormat="1" applyFont="1" applyFill="1" applyBorder="1" applyAlignment="1">
      <alignment horizontal="center" vertical="center" wrapText="1"/>
    </xf>
    <xf numFmtId="205" fontId="3" fillId="36" borderId="14" xfId="51" applyNumberFormat="1" applyFont="1" applyFill="1" applyBorder="1" applyAlignment="1">
      <alignment horizontal="center" vertical="center" wrapText="1"/>
    </xf>
    <xf numFmtId="205" fontId="3" fillId="36" borderId="15" xfId="51" applyNumberFormat="1" applyFont="1" applyFill="1" applyBorder="1" applyAlignment="1">
      <alignment horizontal="center" vertical="center" wrapText="1"/>
    </xf>
    <xf numFmtId="205" fontId="3" fillId="36" borderId="16" xfId="51" applyNumberFormat="1" applyFont="1" applyFill="1" applyBorder="1" applyAlignment="1">
      <alignment horizontal="center" vertical="center" wrapText="1"/>
    </xf>
    <xf numFmtId="205" fontId="3" fillId="36" borderId="17" xfId="51" applyNumberFormat="1" applyFont="1" applyFill="1" applyBorder="1" applyAlignment="1">
      <alignment horizontal="center" vertical="center" wrapText="1"/>
    </xf>
    <xf numFmtId="205" fontId="3" fillId="36" borderId="18" xfId="51" applyNumberFormat="1" applyFont="1" applyFill="1" applyBorder="1" applyAlignment="1">
      <alignment horizontal="center" vertical="center" wrapText="1"/>
    </xf>
    <xf numFmtId="205" fontId="3" fillId="36" borderId="19" xfId="51" applyNumberFormat="1" applyFont="1" applyFill="1" applyBorder="1" applyAlignment="1">
      <alignment horizontal="center" vertical="center" wrapText="1"/>
    </xf>
    <xf numFmtId="205" fontId="3" fillId="36" borderId="20" xfId="51" applyNumberFormat="1" applyFont="1" applyFill="1" applyBorder="1" applyAlignment="1">
      <alignment horizontal="center" vertical="center" wrapText="1"/>
    </xf>
    <xf numFmtId="205" fontId="6" fillId="34" borderId="21" xfId="0" applyNumberFormat="1" applyFont="1" applyFill="1" applyBorder="1" applyAlignment="1">
      <alignment horizontal="center"/>
    </xf>
    <xf numFmtId="205" fontId="6" fillId="34" borderId="22" xfId="0" applyNumberFormat="1" applyFont="1" applyFill="1" applyBorder="1" applyAlignment="1">
      <alignment horizontal="center"/>
    </xf>
    <xf numFmtId="205" fontId="6" fillId="34" borderId="12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211" fontId="1" fillId="0" borderId="23" xfId="50" applyNumberFormat="1" applyFont="1" applyFill="1" applyBorder="1" applyAlignment="1">
      <alignment horizontal="right"/>
    </xf>
    <xf numFmtId="211" fontId="1" fillId="0" borderId="23" xfId="5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11" fontId="1" fillId="0" borderId="10" xfId="50" applyNumberFormat="1" applyFont="1" applyFill="1" applyBorder="1" applyAlignment="1">
      <alignment horizontal="right"/>
    </xf>
    <xf numFmtId="211" fontId="1" fillId="0" borderId="10" xfId="5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211" fontId="1" fillId="0" borderId="24" xfId="50" applyNumberFormat="1" applyFont="1" applyFill="1" applyBorder="1" applyAlignment="1">
      <alignment horizontal="right"/>
    </xf>
    <xf numFmtId="211" fontId="1" fillId="0" borderId="24" xfId="50" applyNumberFormat="1" applyFont="1" applyFill="1" applyBorder="1" applyAlignment="1">
      <alignment/>
    </xf>
    <xf numFmtId="211" fontId="1" fillId="0" borderId="26" xfId="50" applyNumberFormat="1" applyFont="1" applyFill="1" applyBorder="1" applyAlignment="1">
      <alignment horizontal="right"/>
    </xf>
    <xf numFmtId="211" fontId="1" fillId="0" borderId="26" xfId="50" applyNumberFormat="1" applyFont="1" applyFill="1" applyBorder="1" applyAlignment="1">
      <alignment/>
    </xf>
    <xf numFmtId="211" fontId="1" fillId="0" borderId="25" xfId="50" applyNumberFormat="1" applyFont="1" applyFill="1" applyBorder="1" applyAlignment="1">
      <alignment horizontal="right"/>
    </xf>
    <xf numFmtId="211" fontId="1" fillId="0" borderId="27" xfId="50" applyNumberFormat="1" applyFont="1" applyFill="1" applyBorder="1" applyAlignment="1">
      <alignment horizontal="right"/>
    </xf>
    <xf numFmtId="211" fontId="1" fillId="0" borderId="28" xfId="50" applyNumberFormat="1" applyFont="1" applyFill="1" applyBorder="1" applyAlignment="1">
      <alignment horizontal="right"/>
    </xf>
    <xf numFmtId="211" fontId="1" fillId="0" borderId="29" xfId="50" applyNumberFormat="1" applyFont="1" applyFill="1" applyBorder="1" applyAlignment="1">
      <alignment horizontal="right"/>
    </xf>
    <xf numFmtId="211" fontId="1" fillId="0" borderId="30" xfId="50" applyNumberFormat="1" applyFont="1" applyFill="1" applyBorder="1" applyAlignment="1">
      <alignment horizontal="right"/>
    </xf>
    <xf numFmtId="21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205" fontId="3" fillId="0" borderId="31" xfId="0" applyNumberFormat="1" applyFont="1" applyFill="1" applyBorder="1" applyAlignment="1">
      <alignment horizontal="center" vertical="center"/>
    </xf>
    <xf numFmtId="205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205" fontId="3" fillId="0" borderId="32" xfId="0" applyNumberFormat="1" applyFont="1" applyFill="1" applyBorder="1" applyAlignment="1">
      <alignment horizontal="center" vertical="center"/>
    </xf>
    <xf numFmtId="205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05" fontId="3" fillId="0" borderId="33" xfId="0" applyNumberFormat="1" applyFont="1" applyFill="1" applyBorder="1" applyAlignment="1">
      <alignment horizontal="center" vertical="center"/>
    </xf>
    <xf numFmtId="205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211" fontId="1" fillId="0" borderId="25" xfId="5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11" fontId="1" fillId="0" borderId="27" xfId="50" applyNumberFormat="1" applyFont="1" applyFill="1" applyBorder="1" applyAlignment="1">
      <alignment/>
    </xf>
    <xf numFmtId="205" fontId="3" fillId="0" borderId="34" xfId="0" applyNumberFormat="1" applyFont="1" applyFill="1" applyBorder="1" applyAlignment="1">
      <alignment horizontal="center" vertical="center"/>
    </xf>
    <xf numFmtId="20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05" fontId="3" fillId="0" borderId="35" xfId="0" applyNumberFormat="1" applyFont="1" applyFill="1" applyBorder="1" applyAlignment="1">
      <alignment horizontal="center" vertical="center"/>
    </xf>
    <xf numFmtId="205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205" fontId="3" fillId="0" borderId="36" xfId="0" applyNumberFormat="1" applyFont="1" applyFill="1" applyBorder="1" applyAlignment="1">
      <alignment horizontal="center" vertical="center"/>
    </xf>
    <xf numFmtId="205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05" fontId="3" fillId="0" borderId="41" xfId="0" applyNumberFormat="1" applyFont="1" applyFill="1" applyBorder="1" applyAlignment="1">
      <alignment horizontal="center" vertical="center"/>
    </xf>
    <xf numFmtId="205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211" fontId="1" fillId="0" borderId="29" xfId="50" applyNumberFormat="1" applyFont="1" applyFill="1" applyBorder="1" applyAlignment="1">
      <alignment/>
    </xf>
    <xf numFmtId="211" fontId="1" fillId="0" borderId="30" xfId="50" applyNumberFormat="1" applyFont="1" applyFill="1" applyBorder="1" applyAlignment="1">
      <alignment/>
    </xf>
    <xf numFmtId="205" fontId="3" fillId="0" borderId="42" xfId="0" applyNumberFormat="1" applyFont="1" applyFill="1" applyBorder="1" applyAlignment="1">
      <alignment horizontal="center" vertical="center"/>
    </xf>
    <xf numFmtId="205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205" fontId="1" fillId="0" borderId="0" xfId="0" applyNumberFormat="1" applyFont="1" applyFill="1" applyAlignment="1">
      <alignment/>
    </xf>
    <xf numFmtId="205" fontId="3" fillId="0" borderId="43" xfId="0" applyNumberFormat="1" applyFont="1" applyFill="1" applyBorder="1" applyAlignment="1">
      <alignment horizontal="center" vertical="center"/>
    </xf>
    <xf numFmtId="205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1257300</xdr:colOff>
      <xdr:row>4</xdr:row>
      <xdr:rowOff>171450</xdr:rowOff>
    </xdr:to>
    <xdr:pic>
      <xdr:nvPicPr>
        <xdr:cNvPr id="1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3505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609600</xdr:colOff>
      <xdr:row>1</xdr:row>
      <xdr:rowOff>9525</xdr:rowOff>
    </xdr:from>
    <xdr:to>
      <xdr:col>20</xdr:col>
      <xdr:colOff>390525</xdr:colOff>
      <xdr:row>4</xdr:row>
      <xdr:rowOff>190500</xdr:rowOff>
    </xdr:to>
    <xdr:pic>
      <xdr:nvPicPr>
        <xdr:cNvPr id="2" name="Imagen 3" descr="logosjun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64450" y="209550"/>
          <a:ext cx="6457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73"/>
  <sheetViews>
    <sheetView tabSelected="1" zoomScale="80" zoomScaleNormal="80" zoomScaleSheetLayoutView="70" workbookViewId="0" topLeftCell="A1">
      <selection activeCell="V77" sqref="V77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5" width="44.28125" style="1" customWidth="1"/>
    <col min="6" max="6" width="15.140625" style="1" customWidth="1"/>
    <col min="7" max="7" width="40.7109375" style="1" customWidth="1"/>
    <col min="8" max="8" width="17.7109375" style="3" customWidth="1"/>
    <col min="9" max="9" width="16.140625" style="2" customWidth="1"/>
    <col min="10" max="10" width="21.00390625" style="2" customWidth="1"/>
    <col min="11" max="11" width="16.140625" style="2" customWidth="1"/>
    <col min="12" max="12" width="16.28125" style="2" customWidth="1"/>
    <col min="13" max="13" width="16.00390625" style="2" customWidth="1"/>
    <col min="14" max="14" width="16.28125" style="46" customWidth="1"/>
    <col min="15" max="15" width="15.8515625" style="46" customWidth="1"/>
    <col min="16" max="16" width="16.28125" style="46" customWidth="1"/>
    <col min="17" max="17" width="16.8515625" style="46" customWidth="1"/>
    <col min="18" max="19" width="16.57421875" style="46" customWidth="1"/>
    <col min="20" max="21" width="18.00390625" style="0" customWidth="1"/>
    <col min="22" max="22" width="24.57421875" style="0" customWidth="1"/>
    <col min="26" max="26" width="14.8515625" style="0" bestFit="1" customWidth="1"/>
    <col min="27" max="27" width="14.140625" style="0" bestFit="1" customWidth="1"/>
  </cols>
  <sheetData>
    <row r="1" spans="1:22" ht="15.7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5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27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8" customFormat="1" ht="25.5" customHeight="1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49"/>
      <c r="U6" s="4"/>
      <c r="V6" s="6"/>
    </row>
    <row r="7" spans="1:22" s="8" customFormat="1" ht="25.5" customHeight="1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  <c r="T7" s="49"/>
      <c r="U7" s="4"/>
      <c r="V7" s="6"/>
    </row>
    <row r="8" spans="1:22" s="8" customFormat="1" ht="30.75" customHeight="1">
      <c r="A8" s="47" t="s">
        <v>50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  <c r="U8" s="4"/>
      <c r="V8" s="7"/>
    </row>
    <row r="9" spans="1:22" s="50" customFormat="1" ht="44.25" customHeight="1" thickBot="1">
      <c r="A9" s="107" t="s">
        <v>15</v>
      </c>
      <c r="B9" s="107" t="s">
        <v>12</v>
      </c>
      <c r="C9" s="107" t="s">
        <v>13</v>
      </c>
      <c r="D9" s="107" t="s">
        <v>14</v>
      </c>
      <c r="E9" s="107" t="s">
        <v>24</v>
      </c>
      <c r="F9" s="107" t="s">
        <v>17</v>
      </c>
      <c r="G9" s="107" t="s">
        <v>18</v>
      </c>
      <c r="H9" s="108" t="s">
        <v>0</v>
      </c>
      <c r="I9" s="108" t="s">
        <v>1</v>
      </c>
      <c r="J9" s="108" t="s">
        <v>2</v>
      </c>
      <c r="K9" s="108" t="s">
        <v>3</v>
      </c>
      <c r="L9" s="108" t="s">
        <v>4</v>
      </c>
      <c r="M9" s="108" t="s">
        <v>5</v>
      </c>
      <c r="N9" s="108" t="s">
        <v>6</v>
      </c>
      <c r="O9" s="108" t="s">
        <v>7</v>
      </c>
      <c r="P9" s="108" t="s">
        <v>8</v>
      </c>
      <c r="Q9" s="108" t="s">
        <v>9</v>
      </c>
      <c r="R9" s="108" t="s">
        <v>10</v>
      </c>
      <c r="S9" s="108" t="s">
        <v>11</v>
      </c>
      <c r="T9" s="107" t="s">
        <v>23</v>
      </c>
      <c r="U9" s="107" t="s">
        <v>30</v>
      </c>
      <c r="V9" s="107" t="s">
        <v>21</v>
      </c>
    </row>
    <row r="10" spans="1:22" s="50" customFormat="1" ht="14.25" customHeight="1">
      <c r="A10" s="51">
        <v>1</v>
      </c>
      <c r="B10" s="52">
        <v>1</v>
      </c>
      <c r="C10" s="52">
        <v>1289944</v>
      </c>
      <c r="D10" s="53" t="s">
        <v>51</v>
      </c>
      <c r="E10" s="54" t="s">
        <v>27</v>
      </c>
      <c r="F10" s="55">
        <v>113</v>
      </c>
      <c r="G10" s="56" t="s">
        <v>47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3261300</v>
      </c>
      <c r="S10" s="30">
        <v>3261300</v>
      </c>
      <c r="T10" s="31">
        <f>+S10+R10</f>
        <v>6522600</v>
      </c>
      <c r="U10" s="31">
        <f>T10/12</f>
        <v>543550</v>
      </c>
      <c r="V10" s="11">
        <f>+U10+T10+T11+T12+T13+U11+U12+U13</f>
        <v>39728439.83333333</v>
      </c>
    </row>
    <row r="11" spans="1:22" s="50" customFormat="1" ht="14.25">
      <c r="A11" s="57"/>
      <c r="B11" s="58"/>
      <c r="C11" s="58"/>
      <c r="D11" s="59"/>
      <c r="E11" s="60"/>
      <c r="F11" s="61">
        <v>133</v>
      </c>
      <c r="G11" s="26" t="s">
        <v>20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4666674</v>
      </c>
      <c r="R11" s="36">
        <v>7787451</v>
      </c>
      <c r="S11" s="36">
        <v>7787451</v>
      </c>
      <c r="T11" s="37">
        <f>+S11+R11</f>
        <v>15574902</v>
      </c>
      <c r="U11" s="37">
        <f>T11/12</f>
        <v>1297908.5</v>
      </c>
      <c r="V11" s="12"/>
    </row>
    <row r="12" spans="1:22" s="50" customFormat="1" ht="14.25" customHeight="1">
      <c r="A12" s="57"/>
      <c r="B12" s="58"/>
      <c r="C12" s="58"/>
      <c r="D12" s="59"/>
      <c r="E12" s="60"/>
      <c r="F12" s="61">
        <v>133</v>
      </c>
      <c r="G12" s="26" t="s">
        <v>28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3643726</v>
      </c>
      <c r="S12" s="36">
        <v>3643726</v>
      </c>
      <c r="T12" s="37">
        <f>+S12+R12</f>
        <v>7287452</v>
      </c>
      <c r="U12" s="37">
        <f>T12/12</f>
        <v>607287.6666666666</v>
      </c>
      <c r="V12" s="12"/>
    </row>
    <row r="13" spans="1:22" s="50" customFormat="1" ht="15" customHeight="1" thickBot="1">
      <c r="A13" s="62"/>
      <c r="B13" s="63"/>
      <c r="C13" s="63"/>
      <c r="D13" s="64"/>
      <c r="E13" s="65"/>
      <c r="F13" s="66">
        <v>133</v>
      </c>
      <c r="G13" s="27" t="s">
        <v>29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/>
      <c r="R13" s="40">
        <v>3643726</v>
      </c>
      <c r="S13" s="40">
        <v>3643726</v>
      </c>
      <c r="T13" s="67">
        <f>+S13+R13</f>
        <v>7287452</v>
      </c>
      <c r="U13" s="67">
        <f>T13/12</f>
        <v>607287.6666666666</v>
      </c>
      <c r="V13" s="13"/>
    </row>
    <row r="14" spans="1:22" s="50" customFormat="1" ht="14.25">
      <c r="A14" s="57">
        <v>1</v>
      </c>
      <c r="B14" s="58">
        <v>1</v>
      </c>
      <c r="C14" s="58">
        <v>993340</v>
      </c>
      <c r="D14" s="59" t="s">
        <v>26</v>
      </c>
      <c r="E14" s="60" t="s">
        <v>27</v>
      </c>
      <c r="F14" s="61">
        <v>113</v>
      </c>
      <c r="G14" s="68" t="s">
        <v>47</v>
      </c>
      <c r="H14" s="33">
        <v>3261300</v>
      </c>
      <c r="I14" s="33">
        <v>3261300</v>
      </c>
      <c r="J14" s="33">
        <v>3261300</v>
      </c>
      <c r="K14" s="33">
        <v>3261300</v>
      </c>
      <c r="L14" s="33">
        <v>3261300</v>
      </c>
      <c r="M14" s="33">
        <v>3261300</v>
      </c>
      <c r="N14" s="33">
        <v>3261300</v>
      </c>
      <c r="O14" s="33">
        <v>3261300</v>
      </c>
      <c r="P14" s="33">
        <v>3261300</v>
      </c>
      <c r="Q14" s="33">
        <v>0</v>
      </c>
      <c r="R14" s="33">
        <v>0</v>
      </c>
      <c r="S14" s="33">
        <v>0</v>
      </c>
      <c r="T14" s="34">
        <f aca="true" t="shared" si="0" ref="T14:T20">SUM(H14:S14)</f>
        <v>29351700</v>
      </c>
      <c r="U14" s="34">
        <f aca="true" t="shared" si="1" ref="U14:U20">T14/12</f>
        <v>2445975</v>
      </c>
      <c r="V14" s="12">
        <f>+U14+T14+T15+T16+T17+U15+U16+U17</f>
        <v>81522675</v>
      </c>
    </row>
    <row r="15" spans="1:22" s="50" customFormat="1" ht="14.25">
      <c r="A15" s="57"/>
      <c r="B15" s="58"/>
      <c r="C15" s="58"/>
      <c r="D15" s="59"/>
      <c r="E15" s="60"/>
      <c r="F15" s="61">
        <v>133</v>
      </c>
      <c r="G15" s="26" t="s">
        <v>20</v>
      </c>
      <c r="H15" s="33">
        <v>2600000</v>
      </c>
      <c r="I15" s="33">
        <v>2600000</v>
      </c>
      <c r="J15" s="33">
        <v>2600000</v>
      </c>
      <c r="K15" s="33">
        <v>2600000</v>
      </c>
      <c r="L15" s="33">
        <v>2600000</v>
      </c>
      <c r="M15" s="33">
        <v>2600000</v>
      </c>
      <c r="N15" s="33">
        <v>2600000</v>
      </c>
      <c r="O15" s="33">
        <v>2600000</v>
      </c>
      <c r="P15" s="33">
        <v>2600000</v>
      </c>
      <c r="Q15" s="33">
        <v>0</v>
      </c>
      <c r="R15" s="33">
        <v>0</v>
      </c>
      <c r="S15" s="33">
        <v>0</v>
      </c>
      <c r="T15" s="34">
        <f t="shared" si="0"/>
        <v>23400000</v>
      </c>
      <c r="U15" s="34">
        <f t="shared" si="1"/>
        <v>1950000</v>
      </c>
      <c r="V15" s="12"/>
    </row>
    <row r="16" spans="1:22" s="50" customFormat="1" ht="14.25">
      <c r="A16" s="57"/>
      <c r="B16" s="58"/>
      <c r="C16" s="58"/>
      <c r="D16" s="59"/>
      <c r="E16" s="60"/>
      <c r="F16" s="61">
        <v>133</v>
      </c>
      <c r="G16" s="26" t="s">
        <v>28</v>
      </c>
      <c r="H16" s="33">
        <v>1250000</v>
      </c>
      <c r="I16" s="33">
        <v>1250000</v>
      </c>
      <c r="J16" s="33">
        <v>1250000</v>
      </c>
      <c r="K16" s="33">
        <v>1250000</v>
      </c>
      <c r="L16" s="33">
        <v>1250000</v>
      </c>
      <c r="M16" s="33">
        <v>1250000</v>
      </c>
      <c r="N16" s="33">
        <v>1250000</v>
      </c>
      <c r="O16" s="33">
        <v>1250000</v>
      </c>
      <c r="P16" s="33">
        <v>1250000</v>
      </c>
      <c r="Q16" s="33">
        <v>0</v>
      </c>
      <c r="R16" s="33">
        <v>0</v>
      </c>
      <c r="S16" s="33">
        <v>0</v>
      </c>
      <c r="T16" s="34">
        <f t="shared" si="0"/>
        <v>11250000</v>
      </c>
      <c r="U16" s="34">
        <f t="shared" si="1"/>
        <v>937500</v>
      </c>
      <c r="V16" s="12"/>
    </row>
    <row r="17" spans="1:22" s="50" customFormat="1" ht="15" thickBot="1">
      <c r="A17" s="62"/>
      <c r="B17" s="63"/>
      <c r="C17" s="63"/>
      <c r="D17" s="64"/>
      <c r="E17" s="65"/>
      <c r="F17" s="66">
        <v>133</v>
      </c>
      <c r="G17" s="27" t="s">
        <v>29</v>
      </c>
      <c r="H17" s="41">
        <v>1250000</v>
      </c>
      <c r="I17" s="41">
        <v>1250000</v>
      </c>
      <c r="J17" s="41">
        <v>1250000</v>
      </c>
      <c r="K17" s="41">
        <v>1250000</v>
      </c>
      <c r="L17" s="41">
        <v>1250000</v>
      </c>
      <c r="M17" s="41">
        <v>1250000</v>
      </c>
      <c r="N17" s="41">
        <v>1250000</v>
      </c>
      <c r="O17" s="41">
        <v>1250000</v>
      </c>
      <c r="P17" s="41">
        <v>1250000</v>
      </c>
      <c r="Q17" s="41">
        <v>0</v>
      </c>
      <c r="R17" s="41">
        <v>0</v>
      </c>
      <c r="S17" s="41">
        <v>0</v>
      </c>
      <c r="T17" s="69">
        <f t="shared" si="0"/>
        <v>11250000</v>
      </c>
      <c r="U17" s="69">
        <f t="shared" si="1"/>
        <v>937500</v>
      </c>
      <c r="V17" s="13"/>
    </row>
    <row r="18" spans="1:22" s="74" customFormat="1" ht="28.5" customHeight="1">
      <c r="A18" s="70">
        <f>1+A14</f>
        <v>2</v>
      </c>
      <c r="B18" s="71">
        <v>1</v>
      </c>
      <c r="C18" s="71">
        <v>1413967</v>
      </c>
      <c r="D18" s="72" t="s">
        <v>31</v>
      </c>
      <c r="E18" s="73" t="s">
        <v>27</v>
      </c>
      <c r="F18" s="32">
        <v>133</v>
      </c>
      <c r="G18" s="25" t="s">
        <v>20</v>
      </c>
      <c r="H18" s="33">
        <v>1900000</v>
      </c>
      <c r="I18" s="33">
        <v>1900000</v>
      </c>
      <c r="J18" s="33">
        <v>1900000</v>
      </c>
      <c r="K18" s="33">
        <v>1900000</v>
      </c>
      <c r="L18" s="33">
        <v>1900000</v>
      </c>
      <c r="M18" s="33">
        <v>1900000</v>
      </c>
      <c r="N18" s="33">
        <v>1900000</v>
      </c>
      <c r="O18" s="33">
        <v>1900000</v>
      </c>
      <c r="P18" s="33">
        <v>1900000</v>
      </c>
      <c r="Q18" s="33">
        <v>1900000</v>
      </c>
      <c r="R18" s="33">
        <v>0</v>
      </c>
      <c r="S18" s="33">
        <v>0</v>
      </c>
      <c r="T18" s="34">
        <f t="shared" si="0"/>
        <v>19000000</v>
      </c>
      <c r="U18" s="34">
        <f t="shared" si="1"/>
        <v>1583333.3333333333</v>
      </c>
      <c r="V18" s="16">
        <f>+U18+T18+T19+U19+U20+T20</f>
        <v>48750000</v>
      </c>
    </row>
    <row r="19" spans="1:22" s="74" customFormat="1" ht="28.5" customHeight="1">
      <c r="A19" s="75"/>
      <c r="B19" s="76"/>
      <c r="C19" s="76"/>
      <c r="D19" s="77"/>
      <c r="E19" s="78"/>
      <c r="F19" s="35">
        <v>133</v>
      </c>
      <c r="G19" s="26" t="s">
        <v>28</v>
      </c>
      <c r="H19" s="36">
        <v>1300000</v>
      </c>
      <c r="I19" s="36">
        <v>1300000</v>
      </c>
      <c r="J19" s="36">
        <v>1300000</v>
      </c>
      <c r="K19" s="36">
        <v>1300000</v>
      </c>
      <c r="L19" s="36">
        <v>1300000</v>
      </c>
      <c r="M19" s="36">
        <v>1300000</v>
      </c>
      <c r="N19" s="36">
        <v>1300000</v>
      </c>
      <c r="O19" s="36">
        <v>1300000</v>
      </c>
      <c r="P19" s="36">
        <v>1300000</v>
      </c>
      <c r="Q19" s="36">
        <v>1300000</v>
      </c>
      <c r="R19" s="36">
        <v>0</v>
      </c>
      <c r="S19" s="36">
        <v>0</v>
      </c>
      <c r="T19" s="37">
        <f t="shared" si="0"/>
        <v>13000000</v>
      </c>
      <c r="U19" s="37">
        <f t="shared" si="1"/>
        <v>1083333.3333333333</v>
      </c>
      <c r="V19" s="17"/>
    </row>
    <row r="20" spans="1:22" s="46" customFormat="1" ht="14.25" customHeight="1" thickBot="1">
      <c r="A20" s="79"/>
      <c r="B20" s="80"/>
      <c r="C20" s="80"/>
      <c r="D20" s="81"/>
      <c r="E20" s="82"/>
      <c r="F20" s="83">
        <v>133</v>
      </c>
      <c r="G20" s="28" t="s">
        <v>29</v>
      </c>
      <c r="H20" s="38">
        <v>1300000</v>
      </c>
      <c r="I20" s="38">
        <v>1300000</v>
      </c>
      <c r="J20" s="38">
        <v>1300000</v>
      </c>
      <c r="K20" s="38">
        <v>1300000</v>
      </c>
      <c r="L20" s="38">
        <v>1300000</v>
      </c>
      <c r="M20" s="38">
        <v>1300000</v>
      </c>
      <c r="N20" s="38">
        <v>1300000</v>
      </c>
      <c r="O20" s="38">
        <v>1300000</v>
      </c>
      <c r="P20" s="38">
        <v>1300000</v>
      </c>
      <c r="Q20" s="38">
        <v>1300000</v>
      </c>
      <c r="R20" s="38">
        <v>0</v>
      </c>
      <c r="S20" s="38">
        <v>0</v>
      </c>
      <c r="T20" s="39">
        <f t="shared" si="0"/>
        <v>13000000</v>
      </c>
      <c r="U20" s="39">
        <f t="shared" si="1"/>
        <v>1083333.3333333333</v>
      </c>
      <c r="V20" s="18"/>
    </row>
    <row r="21" spans="1:22" s="46" customFormat="1" ht="14.25" customHeight="1">
      <c r="A21" s="51">
        <v>3</v>
      </c>
      <c r="B21" s="52">
        <v>1</v>
      </c>
      <c r="C21" s="52">
        <v>1963353</v>
      </c>
      <c r="D21" s="53" t="s">
        <v>52</v>
      </c>
      <c r="E21" s="54" t="s">
        <v>27</v>
      </c>
      <c r="F21" s="84">
        <v>133</v>
      </c>
      <c r="G21" s="24" t="s">
        <v>20</v>
      </c>
      <c r="H21" s="30">
        <v>1000000</v>
      </c>
      <c r="I21" s="30">
        <v>1000000</v>
      </c>
      <c r="J21" s="30">
        <v>900000</v>
      </c>
      <c r="K21" s="30">
        <v>900000</v>
      </c>
      <c r="L21" s="30">
        <v>900000</v>
      </c>
      <c r="M21" s="30">
        <v>900000</v>
      </c>
      <c r="N21" s="30">
        <v>900000</v>
      </c>
      <c r="O21" s="30">
        <v>900000</v>
      </c>
      <c r="P21" s="30">
        <v>900000</v>
      </c>
      <c r="Q21" s="30">
        <v>900000</v>
      </c>
      <c r="R21" s="30">
        <v>1500000</v>
      </c>
      <c r="S21" s="30">
        <v>1600000</v>
      </c>
      <c r="T21" s="31">
        <f aca="true" t="shared" si="2" ref="T21:T28">SUM(H21:S21)</f>
        <v>12300000</v>
      </c>
      <c r="U21" s="31">
        <f aca="true" t="shared" si="3" ref="U21:U28">T21/12</f>
        <v>1025000</v>
      </c>
      <c r="V21" s="14">
        <f>+U21+T21+U24+T24</f>
        <v>14083333.333333334</v>
      </c>
    </row>
    <row r="22" spans="1:22" s="46" customFormat="1" ht="14.25" customHeight="1">
      <c r="A22" s="57"/>
      <c r="B22" s="58"/>
      <c r="C22" s="58"/>
      <c r="D22" s="59"/>
      <c r="E22" s="60"/>
      <c r="F22" s="35">
        <v>133</v>
      </c>
      <c r="G22" s="26" t="s">
        <v>28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550000</v>
      </c>
      <c r="S22" s="36">
        <v>550000</v>
      </c>
      <c r="T22" s="37">
        <f t="shared" si="2"/>
        <v>1100000</v>
      </c>
      <c r="U22" s="37">
        <f t="shared" si="3"/>
        <v>91666.66666666667</v>
      </c>
      <c r="V22" s="12"/>
    </row>
    <row r="23" spans="1:22" s="46" customFormat="1" ht="14.25" customHeight="1">
      <c r="A23" s="57"/>
      <c r="B23" s="58"/>
      <c r="C23" s="58"/>
      <c r="D23" s="59"/>
      <c r="E23" s="60"/>
      <c r="F23" s="85">
        <v>133</v>
      </c>
      <c r="G23" s="26" t="s">
        <v>29</v>
      </c>
      <c r="H23" s="42">
        <v>850000</v>
      </c>
      <c r="I23" s="42">
        <v>850000</v>
      </c>
      <c r="J23" s="42">
        <v>850000</v>
      </c>
      <c r="K23" s="42">
        <v>850000</v>
      </c>
      <c r="L23" s="42">
        <v>850000</v>
      </c>
      <c r="M23" s="42">
        <v>850000</v>
      </c>
      <c r="N23" s="42">
        <v>850000</v>
      </c>
      <c r="O23" s="42">
        <v>850000</v>
      </c>
      <c r="P23" s="42">
        <v>850000</v>
      </c>
      <c r="Q23" s="42">
        <v>850000</v>
      </c>
      <c r="R23" s="42">
        <v>700000</v>
      </c>
      <c r="S23" s="36">
        <v>700000</v>
      </c>
      <c r="T23" s="37">
        <f t="shared" si="2"/>
        <v>9900000</v>
      </c>
      <c r="U23" s="37">
        <f t="shared" si="3"/>
        <v>825000</v>
      </c>
      <c r="V23" s="12"/>
    </row>
    <row r="24" spans="1:22" s="46" customFormat="1" ht="14.25" customHeight="1" thickBot="1">
      <c r="A24" s="62"/>
      <c r="B24" s="63"/>
      <c r="C24" s="63"/>
      <c r="D24" s="64"/>
      <c r="E24" s="65"/>
      <c r="F24" s="86">
        <v>133</v>
      </c>
      <c r="G24" s="27" t="s">
        <v>33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350000</v>
      </c>
      <c r="S24" s="40">
        <v>350000</v>
      </c>
      <c r="T24" s="67">
        <f t="shared" si="2"/>
        <v>700000</v>
      </c>
      <c r="U24" s="67">
        <f t="shared" si="3"/>
        <v>58333.333333333336</v>
      </c>
      <c r="V24" s="15"/>
    </row>
    <row r="25" spans="1:22" s="46" customFormat="1" ht="14.25">
      <c r="A25" s="57">
        <v>4</v>
      </c>
      <c r="B25" s="58">
        <v>1</v>
      </c>
      <c r="C25" s="58">
        <v>3713431</v>
      </c>
      <c r="D25" s="59" t="s">
        <v>32</v>
      </c>
      <c r="E25" s="60" t="s">
        <v>27</v>
      </c>
      <c r="F25" s="87">
        <v>133</v>
      </c>
      <c r="G25" s="25" t="s">
        <v>20</v>
      </c>
      <c r="H25" s="33">
        <v>900000</v>
      </c>
      <c r="I25" s="33">
        <v>900000</v>
      </c>
      <c r="J25" s="33">
        <v>900000</v>
      </c>
      <c r="K25" s="33">
        <v>900000</v>
      </c>
      <c r="L25" s="33">
        <v>900000</v>
      </c>
      <c r="M25" s="33">
        <v>900000</v>
      </c>
      <c r="N25" s="33">
        <v>900000</v>
      </c>
      <c r="O25" s="33">
        <v>900000</v>
      </c>
      <c r="P25" s="33">
        <v>900000</v>
      </c>
      <c r="Q25" s="33">
        <v>900000</v>
      </c>
      <c r="R25" s="33">
        <v>1500000</v>
      </c>
      <c r="S25" s="33">
        <v>160000</v>
      </c>
      <c r="T25" s="34">
        <f t="shared" si="2"/>
        <v>10660000</v>
      </c>
      <c r="U25" s="34">
        <f t="shared" si="3"/>
        <v>888333.3333333334</v>
      </c>
      <c r="V25" s="12">
        <f>+U28+U25+U26+U27+T25+T26+T28+T27</f>
        <v>29748333.333333336</v>
      </c>
    </row>
    <row r="26" spans="1:22" s="46" customFormat="1" ht="14.25">
      <c r="A26" s="57"/>
      <c r="B26" s="58"/>
      <c r="C26" s="58"/>
      <c r="D26" s="59"/>
      <c r="E26" s="60"/>
      <c r="F26" s="35">
        <v>133</v>
      </c>
      <c r="G26" s="26" t="s">
        <v>28</v>
      </c>
      <c r="H26" s="36">
        <v>700000</v>
      </c>
      <c r="I26" s="36">
        <v>700000</v>
      </c>
      <c r="J26" s="36">
        <v>500000</v>
      </c>
      <c r="K26" s="36">
        <v>500000</v>
      </c>
      <c r="L26" s="36">
        <v>500000</v>
      </c>
      <c r="M26" s="36">
        <v>500000</v>
      </c>
      <c r="N26" s="36">
        <v>500000</v>
      </c>
      <c r="O26" s="36">
        <v>500000</v>
      </c>
      <c r="P26" s="36">
        <v>500000</v>
      </c>
      <c r="Q26" s="36">
        <v>500000</v>
      </c>
      <c r="R26" s="36">
        <v>900000</v>
      </c>
      <c r="S26" s="36">
        <v>900000</v>
      </c>
      <c r="T26" s="37">
        <f t="shared" si="2"/>
        <v>7200000</v>
      </c>
      <c r="U26" s="37">
        <f t="shared" si="3"/>
        <v>600000</v>
      </c>
      <c r="V26" s="12"/>
    </row>
    <row r="27" spans="1:22" s="46" customFormat="1" ht="14.25">
      <c r="A27" s="57"/>
      <c r="B27" s="58"/>
      <c r="C27" s="58"/>
      <c r="D27" s="59"/>
      <c r="E27" s="60"/>
      <c r="F27" s="85">
        <v>133</v>
      </c>
      <c r="G27" s="26" t="s">
        <v>29</v>
      </c>
      <c r="H27" s="38">
        <v>750000</v>
      </c>
      <c r="I27" s="38">
        <v>750000</v>
      </c>
      <c r="J27" s="38">
        <v>600000</v>
      </c>
      <c r="K27" s="38">
        <v>600000</v>
      </c>
      <c r="L27" s="38">
        <v>600000</v>
      </c>
      <c r="M27" s="38">
        <v>600000</v>
      </c>
      <c r="N27" s="38">
        <v>600000</v>
      </c>
      <c r="O27" s="38">
        <v>600000</v>
      </c>
      <c r="P27" s="38">
        <v>600000</v>
      </c>
      <c r="Q27" s="38">
        <v>600000</v>
      </c>
      <c r="R27" s="38">
        <v>950000</v>
      </c>
      <c r="S27" s="38">
        <v>950000</v>
      </c>
      <c r="T27" s="37">
        <f t="shared" si="2"/>
        <v>8200000</v>
      </c>
      <c r="U27" s="37">
        <f t="shared" si="3"/>
        <v>683333.3333333334</v>
      </c>
      <c r="V27" s="12"/>
    </row>
    <row r="28" spans="1:22" s="46" customFormat="1" ht="15" thickBot="1">
      <c r="A28" s="62"/>
      <c r="B28" s="63"/>
      <c r="C28" s="63"/>
      <c r="D28" s="64"/>
      <c r="E28" s="65"/>
      <c r="F28" s="86">
        <v>133</v>
      </c>
      <c r="G28" s="27" t="s">
        <v>33</v>
      </c>
      <c r="H28" s="40">
        <v>350000</v>
      </c>
      <c r="I28" s="40">
        <v>350000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350000</v>
      </c>
      <c r="S28" s="40">
        <v>350000</v>
      </c>
      <c r="T28" s="67">
        <f t="shared" si="2"/>
        <v>1400000</v>
      </c>
      <c r="U28" s="67">
        <f t="shared" si="3"/>
        <v>116666.66666666667</v>
      </c>
      <c r="V28" s="13"/>
    </row>
    <row r="29" spans="1:22" s="46" customFormat="1" ht="14.25">
      <c r="A29" s="51">
        <v>5</v>
      </c>
      <c r="B29" s="52">
        <v>1</v>
      </c>
      <c r="C29" s="52">
        <v>762864</v>
      </c>
      <c r="D29" s="53" t="s">
        <v>34</v>
      </c>
      <c r="E29" s="54" t="s">
        <v>27</v>
      </c>
      <c r="F29" s="29">
        <v>133</v>
      </c>
      <c r="G29" s="26" t="s">
        <v>28</v>
      </c>
      <c r="H29" s="30">
        <v>600000</v>
      </c>
      <c r="I29" s="30">
        <v>600000</v>
      </c>
      <c r="J29" s="30">
        <v>600000</v>
      </c>
      <c r="K29" s="30">
        <v>600000</v>
      </c>
      <c r="L29" s="30">
        <v>600000</v>
      </c>
      <c r="M29" s="30">
        <v>600000</v>
      </c>
      <c r="N29" s="30">
        <v>600000</v>
      </c>
      <c r="O29" s="30">
        <v>600000</v>
      </c>
      <c r="P29" s="30">
        <v>600000</v>
      </c>
      <c r="Q29" s="30">
        <v>600000</v>
      </c>
      <c r="R29" s="30">
        <v>0</v>
      </c>
      <c r="S29" s="30">
        <v>0</v>
      </c>
      <c r="T29" s="31">
        <f>SUM(H29:S29)</f>
        <v>6000000</v>
      </c>
      <c r="U29" s="31">
        <f>T29/12</f>
        <v>500000</v>
      </c>
      <c r="V29" s="14">
        <f>+U29+T29+U30+T30</f>
        <v>14300000</v>
      </c>
    </row>
    <row r="30" spans="1:22" s="46" customFormat="1" ht="18" customHeight="1" thickBot="1">
      <c r="A30" s="62"/>
      <c r="B30" s="63"/>
      <c r="C30" s="63"/>
      <c r="D30" s="64"/>
      <c r="E30" s="65"/>
      <c r="F30" s="88">
        <v>133</v>
      </c>
      <c r="G30" s="27" t="s">
        <v>29</v>
      </c>
      <c r="H30" s="40">
        <v>600000</v>
      </c>
      <c r="I30" s="40">
        <v>600000</v>
      </c>
      <c r="J30" s="40">
        <v>600000</v>
      </c>
      <c r="K30" s="40">
        <v>600000</v>
      </c>
      <c r="L30" s="40">
        <v>600000</v>
      </c>
      <c r="M30" s="40">
        <v>600000</v>
      </c>
      <c r="N30" s="40">
        <v>600000</v>
      </c>
      <c r="O30" s="40">
        <v>600000</v>
      </c>
      <c r="P30" s="40">
        <v>600000</v>
      </c>
      <c r="Q30" s="40">
        <v>600000</v>
      </c>
      <c r="R30" s="40">
        <v>1200000</v>
      </c>
      <c r="S30" s="40">
        <v>0</v>
      </c>
      <c r="T30" s="67">
        <f>SUM(H30:S30)</f>
        <v>7200000</v>
      </c>
      <c r="U30" s="67">
        <f>T30/12</f>
        <v>600000</v>
      </c>
      <c r="V30" s="15"/>
    </row>
    <row r="31" spans="1:22" s="46" customFormat="1" ht="21" customHeight="1" thickBot="1">
      <c r="A31" s="89">
        <v>6</v>
      </c>
      <c r="B31" s="90">
        <v>1</v>
      </c>
      <c r="C31" s="90">
        <v>3698500</v>
      </c>
      <c r="D31" s="91" t="s">
        <v>35</v>
      </c>
      <c r="E31" s="92" t="s">
        <v>27</v>
      </c>
      <c r="F31" s="93">
        <v>133</v>
      </c>
      <c r="G31" s="94" t="s">
        <v>29</v>
      </c>
      <c r="H31" s="43">
        <v>500000</v>
      </c>
      <c r="I31" s="43">
        <v>500000</v>
      </c>
      <c r="J31" s="43">
        <v>500000</v>
      </c>
      <c r="K31" s="43">
        <v>500000</v>
      </c>
      <c r="L31" s="43">
        <v>500000</v>
      </c>
      <c r="M31" s="43">
        <v>500000</v>
      </c>
      <c r="N31" s="43">
        <v>500000</v>
      </c>
      <c r="O31" s="43">
        <v>500000</v>
      </c>
      <c r="P31" s="43">
        <v>500000</v>
      </c>
      <c r="Q31" s="43">
        <v>500000</v>
      </c>
      <c r="R31" s="43">
        <v>600000</v>
      </c>
      <c r="S31" s="43">
        <v>600000</v>
      </c>
      <c r="T31" s="95">
        <f aca="true" t="shared" si="4" ref="T31:T42">SUM(H31:S31)</f>
        <v>6200000</v>
      </c>
      <c r="U31" s="95">
        <f aca="true" t="shared" si="5" ref="U31:U42">T31/12</f>
        <v>516666.6666666667</v>
      </c>
      <c r="V31" s="9">
        <f>+U31+T31</f>
        <v>6716666.666666667</v>
      </c>
    </row>
    <row r="32" spans="1:22" s="46" customFormat="1" ht="14.25" customHeight="1" thickBot="1">
      <c r="A32" s="51">
        <v>7</v>
      </c>
      <c r="B32" s="52">
        <v>1</v>
      </c>
      <c r="C32" s="52">
        <v>1626699</v>
      </c>
      <c r="D32" s="53" t="s">
        <v>53</v>
      </c>
      <c r="E32" s="54" t="s">
        <v>27</v>
      </c>
      <c r="F32" s="84">
        <v>133</v>
      </c>
      <c r="G32" s="24" t="s">
        <v>20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1000000</v>
      </c>
      <c r="S32" s="44">
        <v>1200000</v>
      </c>
      <c r="T32" s="96">
        <f t="shared" si="4"/>
        <v>2200000</v>
      </c>
      <c r="U32" s="96">
        <f t="shared" si="5"/>
        <v>183333.33333333334</v>
      </c>
      <c r="V32" s="11">
        <f>+U35+U32+U33+U34+T32+T33+T35+T34</f>
        <v>5010416.666666666</v>
      </c>
    </row>
    <row r="33" spans="1:22" s="46" customFormat="1" ht="14.25" customHeight="1" thickBot="1">
      <c r="A33" s="57"/>
      <c r="B33" s="58"/>
      <c r="C33" s="58"/>
      <c r="D33" s="59"/>
      <c r="E33" s="60"/>
      <c r="F33" s="35">
        <v>133</v>
      </c>
      <c r="G33" s="26" t="s">
        <v>28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500000</v>
      </c>
      <c r="S33" s="44">
        <v>600000</v>
      </c>
      <c r="T33" s="96">
        <f t="shared" si="4"/>
        <v>1100000</v>
      </c>
      <c r="U33" s="96">
        <f t="shared" si="5"/>
        <v>91666.66666666667</v>
      </c>
      <c r="V33" s="12"/>
    </row>
    <row r="34" spans="1:22" s="46" customFormat="1" ht="14.25" customHeight="1" thickBot="1">
      <c r="A34" s="57"/>
      <c r="B34" s="58"/>
      <c r="C34" s="58"/>
      <c r="D34" s="59"/>
      <c r="E34" s="60"/>
      <c r="F34" s="85">
        <v>133</v>
      </c>
      <c r="G34" s="26" t="s">
        <v>29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416667</v>
      </c>
      <c r="S34" s="44">
        <v>500000</v>
      </c>
      <c r="T34" s="96">
        <f t="shared" si="4"/>
        <v>916667</v>
      </c>
      <c r="U34" s="96">
        <f t="shared" si="5"/>
        <v>76388.91666666667</v>
      </c>
      <c r="V34" s="12"/>
    </row>
    <row r="35" spans="1:22" s="46" customFormat="1" ht="14.25" customHeight="1" thickBot="1">
      <c r="A35" s="62"/>
      <c r="B35" s="63"/>
      <c r="C35" s="63"/>
      <c r="D35" s="64"/>
      <c r="E35" s="65"/>
      <c r="F35" s="86">
        <v>133</v>
      </c>
      <c r="G35" s="27" t="s">
        <v>33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58333</v>
      </c>
      <c r="S35" s="44">
        <v>350000</v>
      </c>
      <c r="T35" s="96">
        <f t="shared" si="4"/>
        <v>408333</v>
      </c>
      <c r="U35" s="96">
        <f t="shared" si="5"/>
        <v>34027.75</v>
      </c>
      <c r="V35" s="13"/>
    </row>
    <row r="36" spans="1:22" s="46" customFormat="1" ht="14.25">
      <c r="A36" s="51">
        <v>7</v>
      </c>
      <c r="B36" s="52">
        <v>1</v>
      </c>
      <c r="C36" s="52">
        <v>1121346</v>
      </c>
      <c r="D36" s="53" t="s">
        <v>36</v>
      </c>
      <c r="E36" s="54" t="s">
        <v>27</v>
      </c>
      <c r="F36" s="84">
        <v>133</v>
      </c>
      <c r="G36" s="24" t="s">
        <v>20</v>
      </c>
      <c r="H36" s="30">
        <v>1000000</v>
      </c>
      <c r="I36" s="30">
        <v>1000000</v>
      </c>
      <c r="J36" s="30">
        <v>1000000</v>
      </c>
      <c r="K36" s="30">
        <v>1000000</v>
      </c>
      <c r="L36" s="30">
        <v>1000000</v>
      </c>
      <c r="M36" s="30">
        <v>1000000</v>
      </c>
      <c r="N36" s="30">
        <v>1000000</v>
      </c>
      <c r="O36" s="30">
        <v>1000000</v>
      </c>
      <c r="P36" s="30">
        <v>1000000</v>
      </c>
      <c r="Q36" s="30">
        <v>1000000</v>
      </c>
      <c r="R36" s="30">
        <v>200000</v>
      </c>
      <c r="S36" s="30">
        <v>0</v>
      </c>
      <c r="T36" s="31">
        <f t="shared" si="4"/>
        <v>10200000</v>
      </c>
      <c r="U36" s="31">
        <f t="shared" si="5"/>
        <v>850000</v>
      </c>
      <c r="V36" s="11">
        <f>+U39+U36+U37+U38+T36+T37+T39+T38</f>
        <v>24853471.5</v>
      </c>
    </row>
    <row r="37" spans="1:22" s="46" customFormat="1" ht="14.25">
      <c r="A37" s="57"/>
      <c r="B37" s="58"/>
      <c r="C37" s="58"/>
      <c r="D37" s="59"/>
      <c r="E37" s="60"/>
      <c r="F37" s="35">
        <v>133</v>
      </c>
      <c r="G37" s="26" t="s">
        <v>28</v>
      </c>
      <c r="H37" s="36">
        <v>500000</v>
      </c>
      <c r="I37" s="36">
        <v>500000</v>
      </c>
      <c r="J37" s="36">
        <v>500000</v>
      </c>
      <c r="K37" s="36">
        <v>500000</v>
      </c>
      <c r="L37" s="36">
        <v>500000</v>
      </c>
      <c r="M37" s="36">
        <v>500000</v>
      </c>
      <c r="N37" s="36">
        <v>500000</v>
      </c>
      <c r="O37" s="36">
        <v>500000</v>
      </c>
      <c r="P37" s="36">
        <v>500000</v>
      </c>
      <c r="Q37" s="36">
        <v>500000</v>
      </c>
      <c r="R37" s="36">
        <v>100000</v>
      </c>
      <c r="S37" s="36">
        <v>0</v>
      </c>
      <c r="T37" s="37">
        <f t="shared" si="4"/>
        <v>5100000</v>
      </c>
      <c r="U37" s="37">
        <f t="shared" si="5"/>
        <v>425000</v>
      </c>
      <c r="V37" s="12"/>
    </row>
    <row r="38" spans="1:22" s="46" customFormat="1" ht="14.25">
      <c r="A38" s="57"/>
      <c r="B38" s="58"/>
      <c r="C38" s="58"/>
      <c r="D38" s="59"/>
      <c r="E38" s="60"/>
      <c r="F38" s="85">
        <v>133</v>
      </c>
      <c r="G38" s="26" t="s">
        <v>29</v>
      </c>
      <c r="H38" s="38">
        <v>400000</v>
      </c>
      <c r="I38" s="38">
        <v>400000</v>
      </c>
      <c r="J38" s="38">
        <v>400000</v>
      </c>
      <c r="K38" s="38">
        <v>400000</v>
      </c>
      <c r="L38" s="38">
        <v>400000</v>
      </c>
      <c r="M38" s="38">
        <v>400000</v>
      </c>
      <c r="N38" s="38">
        <v>400000</v>
      </c>
      <c r="O38" s="38">
        <v>400000</v>
      </c>
      <c r="P38" s="38">
        <v>400000</v>
      </c>
      <c r="Q38" s="38">
        <v>83333</v>
      </c>
      <c r="R38" s="38">
        <v>0</v>
      </c>
      <c r="S38" s="38">
        <v>400000</v>
      </c>
      <c r="T38" s="37">
        <f t="shared" si="4"/>
        <v>4083333</v>
      </c>
      <c r="U38" s="37">
        <f t="shared" si="5"/>
        <v>340277.75</v>
      </c>
      <c r="V38" s="12"/>
    </row>
    <row r="39" spans="1:22" s="46" customFormat="1" ht="15" thickBot="1">
      <c r="A39" s="62"/>
      <c r="B39" s="63"/>
      <c r="C39" s="63"/>
      <c r="D39" s="64"/>
      <c r="E39" s="65"/>
      <c r="F39" s="86">
        <v>133</v>
      </c>
      <c r="G39" s="27" t="s">
        <v>33</v>
      </c>
      <c r="H39" s="40">
        <v>350000</v>
      </c>
      <c r="I39" s="40">
        <v>350000</v>
      </c>
      <c r="J39" s="40">
        <v>350000</v>
      </c>
      <c r="K39" s="40">
        <v>350000</v>
      </c>
      <c r="L39" s="40">
        <v>350000</v>
      </c>
      <c r="M39" s="40">
        <v>350000</v>
      </c>
      <c r="N39" s="40">
        <v>350000</v>
      </c>
      <c r="O39" s="40">
        <v>350000</v>
      </c>
      <c r="P39" s="40">
        <v>350000</v>
      </c>
      <c r="Q39" s="40">
        <v>350000</v>
      </c>
      <c r="R39" s="40">
        <v>58333</v>
      </c>
      <c r="S39" s="40">
        <v>0</v>
      </c>
      <c r="T39" s="67">
        <f t="shared" si="4"/>
        <v>3558333</v>
      </c>
      <c r="U39" s="67">
        <f t="shared" si="5"/>
        <v>296527.75</v>
      </c>
      <c r="V39" s="13"/>
    </row>
    <row r="40" spans="1:22" s="74" customFormat="1" ht="14.25">
      <c r="A40" s="97">
        <v>8</v>
      </c>
      <c r="B40" s="98">
        <v>1</v>
      </c>
      <c r="C40" s="98">
        <v>2478224</v>
      </c>
      <c r="D40" s="99" t="s">
        <v>37</v>
      </c>
      <c r="E40" s="100" t="s">
        <v>27</v>
      </c>
      <c r="F40" s="29">
        <v>133</v>
      </c>
      <c r="G40" s="24" t="s">
        <v>20</v>
      </c>
      <c r="H40" s="30">
        <v>1050000</v>
      </c>
      <c r="I40" s="30">
        <v>1050000</v>
      </c>
      <c r="J40" s="30">
        <v>1000000</v>
      </c>
      <c r="K40" s="30">
        <v>1000000</v>
      </c>
      <c r="L40" s="30">
        <v>1000000</v>
      </c>
      <c r="M40" s="30">
        <v>1000000</v>
      </c>
      <c r="N40" s="30">
        <v>1000000</v>
      </c>
      <c r="O40" s="30">
        <v>1000000</v>
      </c>
      <c r="P40" s="30">
        <v>1000000</v>
      </c>
      <c r="Q40" s="30">
        <v>1000000</v>
      </c>
      <c r="R40" s="30">
        <v>1000000</v>
      </c>
      <c r="S40" s="30">
        <v>1000000</v>
      </c>
      <c r="T40" s="31">
        <f t="shared" si="4"/>
        <v>12100000</v>
      </c>
      <c r="U40" s="31">
        <f t="shared" si="5"/>
        <v>1008333.3333333334</v>
      </c>
      <c r="V40" s="14">
        <f>+U40+T40+T41+U41+U42+T42</f>
        <v>26108333.333333336</v>
      </c>
    </row>
    <row r="41" spans="1:22" s="74" customFormat="1" ht="14.25">
      <c r="A41" s="75"/>
      <c r="B41" s="76"/>
      <c r="C41" s="76"/>
      <c r="D41" s="77"/>
      <c r="E41" s="78"/>
      <c r="F41" s="35">
        <v>133</v>
      </c>
      <c r="G41" s="26" t="s">
        <v>28</v>
      </c>
      <c r="H41" s="36">
        <v>0</v>
      </c>
      <c r="I41" s="36">
        <v>0</v>
      </c>
      <c r="J41" s="36">
        <v>200000</v>
      </c>
      <c r="K41" s="36">
        <v>200000</v>
      </c>
      <c r="L41" s="36">
        <v>200000</v>
      </c>
      <c r="M41" s="36">
        <v>200000</v>
      </c>
      <c r="N41" s="36">
        <v>200000</v>
      </c>
      <c r="O41" s="36">
        <v>200000</v>
      </c>
      <c r="P41" s="36">
        <v>200000</v>
      </c>
      <c r="Q41" s="36">
        <v>200000</v>
      </c>
      <c r="R41" s="36">
        <v>500000</v>
      </c>
      <c r="S41" s="36">
        <v>500000</v>
      </c>
      <c r="T41" s="37">
        <f t="shared" si="4"/>
        <v>2600000</v>
      </c>
      <c r="U41" s="37">
        <f t="shared" si="5"/>
        <v>216666.66666666666</v>
      </c>
      <c r="V41" s="17"/>
    </row>
    <row r="42" spans="1:22" s="46" customFormat="1" ht="14.25" customHeight="1" thickBot="1">
      <c r="A42" s="79"/>
      <c r="B42" s="80"/>
      <c r="C42" s="80"/>
      <c r="D42" s="81"/>
      <c r="E42" s="82"/>
      <c r="F42" s="83">
        <v>133</v>
      </c>
      <c r="G42" s="28" t="s">
        <v>29</v>
      </c>
      <c r="H42" s="38">
        <v>800000</v>
      </c>
      <c r="I42" s="38">
        <v>800000</v>
      </c>
      <c r="J42" s="38">
        <v>800000</v>
      </c>
      <c r="K42" s="38">
        <v>800000</v>
      </c>
      <c r="L42" s="38">
        <v>800000</v>
      </c>
      <c r="M42" s="38">
        <v>800000</v>
      </c>
      <c r="N42" s="38">
        <v>800000</v>
      </c>
      <c r="O42" s="38">
        <v>800000</v>
      </c>
      <c r="P42" s="38">
        <v>800000</v>
      </c>
      <c r="Q42" s="38">
        <v>800000</v>
      </c>
      <c r="R42" s="38">
        <v>700000</v>
      </c>
      <c r="S42" s="38">
        <v>700000</v>
      </c>
      <c r="T42" s="39">
        <f t="shared" si="4"/>
        <v>9400000</v>
      </c>
      <c r="U42" s="39">
        <f t="shared" si="5"/>
        <v>783333.3333333334</v>
      </c>
      <c r="V42" s="18"/>
    </row>
    <row r="43" spans="1:28" s="74" customFormat="1" ht="14.25">
      <c r="A43" s="51">
        <v>9</v>
      </c>
      <c r="B43" s="52">
        <v>2000</v>
      </c>
      <c r="C43" s="52">
        <v>1857358</v>
      </c>
      <c r="D43" s="53" t="s">
        <v>38</v>
      </c>
      <c r="E43" s="54" t="s">
        <v>39</v>
      </c>
      <c r="F43" s="29">
        <v>111</v>
      </c>
      <c r="G43" s="24" t="s">
        <v>19</v>
      </c>
      <c r="H43" s="30">
        <v>2610300</v>
      </c>
      <c r="I43" s="30">
        <v>2610300</v>
      </c>
      <c r="J43" s="30">
        <v>2610300</v>
      </c>
      <c r="K43" s="30">
        <v>2610300</v>
      </c>
      <c r="L43" s="30">
        <v>2610300</v>
      </c>
      <c r="M43" s="30">
        <v>2610300</v>
      </c>
      <c r="N43" s="30">
        <v>2610300</v>
      </c>
      <c r="O43" s="30">
        <v>2610300</v>
      </c>
      <c r="P43" s="30">
        <v>2610300</v>
      </c>
      <c r="Q43" s="30">
        <v>2610300</v>
      </c>
      <c r="R43" s="30">
        <v>2610300</v>
      </c>
      <c r="S43" s="30">
        <v>2610300</v>
      </c>
      <c r="T43" s="31">
        <f aca="true" t="shared" si="6" ref="T43:T54">SUM(H43:S43)</f>
        <v>31323600</v>
      </c>
      <c r="U43" s="31">
        <f aca="true" t="shared" si="7" ref="U43:U54">T43/12</f>
        <v>2610300</v>
      </c>
      <c r="V43" s="11">
        <f>+U49+U43+U46+U47+T43+T46+T49+T47+T48+U48</f>
        <v>62100566.66666667</v>
      </c>
      <c r="X43" s="101"/>
      <c r="Z43" s="102"/>
      <c r="AB43" s="101"/>
    </row>
    <row r="44" spans="1:28" s="74" customFormat="1" ht="14.25">
      <c r="A44" s="57"/>
      <c r="B44" s="58"/>
      <c r="C44" s="58"/>
      <c r="D44" s="59"/>
      <c r="E44" s="60"/>
      <c r="F44" s="32">
        <v>131</v>
      </c>
      <c r="G44" s="25" t="s">
        <v>48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700000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4">
        <f>SUM(H44:S44)</f>
        <v>700000</v>
      </c>
      <c r="U44" s="34">
        <f t="shared" si="7"/>
        <v>58333.333333333336</v>
      </c>
      <c r="V44" s="12"/>
      <c r="X44" s="101"/>
      <c r="Z44" s="102"/>
      <c r="AB44" s="101"/>
    </row>
    <row r="45" spans="1:28" s="74" customFormat="1" ht="14.25">
      <c r="A45" s="57"/>
      <c r="B45" s="58"/>
      <c r="C45" s="58"/>
      <c r="D45" s="59"/>
      <c r="E45" s="60"/>
      <c r="F45" s="32">
        <v>134</v>
      </c>
      <c r="G45" s="25" t="s">
        <v>49</v>
      </c>
      <c r="H45" s="45">
        <v>437427</v>
      </c>
      <c r="I45" s="45">
        <v>437427</v>
      </c>
      <c r="J45" s="45">
        <v>428427</v>
      </c>
      <c r="K45" s="45">
        <v>428427</v>
      </c>
      <c r="L45" s="45">
        <v>428427</v>
      </c>
      <c r="M45" s="45">
        <v>428427</v>
      </c>
      <c r="N45" s="45">
        <v>428427</v>
      </c>
      <c r="O45" s="45">
        <v>428427</v>
      </c>
      <c r="P45" s="45">
        <v>428427</v>
      </c>
      <c r="Q45" s="45">
        <v>428427</v>
      </c>
      <c r="R45" s="45">
        <v>428427</v>
      </c>
      <c r="S45" s="45">
        <v>428427</v>
      </c>
      <c r="T45" s="34">
        <f>SUM(H45:S45)</f>
        <v>5159124</v>
      </c>
      <c r="U45" s="34">
        <f>T45/12</f>
        <v>429927</v>
      </c>
      <c r="V45" s="12"/>
      <c r="X45" s="101"/>
      <c r="Z45" s="102"/>
      <c r="AB45" s="101"/>
    </row>
    <row r="46" spans="1:24" s="74" customFormat="1" ht="14.25">
      <c r="A46" s="57"/>
      <c r="B46" s="58"/>
      <c r="C46" s="58"/>
      <c r="D46" s="59"/>
      <c r="E46" s="60"/>
      <c r="F46" s="35">
        <v>133</v>
      </c>
      <c r="G46" s="26" t="s">
        <v>20</v>
      </c>
      <c r="H46" s="36">
        <v>700000</v>
      </c>
      <c r="I46" s="36">
        <v>700000</v>
      </c>
      <c r="J46" s="36">
        <v>1050000</v>
      </c>
      <c r="K46" s="36">
        <v>1050000</v>
      </c>
      <c r="L46" s="36">
        <v>1050000</v>
      </c>
      <c r="M46" s="36">
        <v>1050000</v>
      </c>
      <c r="N46" s="36">
        <v>1050000</v>
      </c>
      <c r="O46" s="36">
        <v>1050000</v>
      </c>
      <c r="P46" s="36">
        <v>1050000</v>
      </c>
      <c r="Q46" s="36">
        <v>1050000</v>
      </c>
      <c r="R46" s="36">
        <v>800000</v>
      </c>
      <c r="S46" s="36">
        <v>800000</v>
      </c>
      <c r="T46" s="37">
        <f t="shared" si="6"/>
        <v>11400000</v>
      </c>
      <c r="U46" s="37">
        <f t="shared" si="7"/>
        <v>950000</v>
      </c>
      <c r="V46" s="12"/>
      <c r="X46" s="101"/>
    </row>
    <row r="47" spans="1:24" s="74" customFormat="1" ht="14.25">
      <c r="A47" s="57"/>
      <c r="B47" s="58"/>
      <c r="C47" s="58"/>
      <c r="D47" s="59"/>
      <c r="E47" s="60"/>
      <c r="F47" s="35">
        <v>133</v>
      </c>
      <c r="G47" s="26" t="s">
        <v>28</v>
      </c>
      <c r="H47" s="36">
        <v>600000</v>
      </c>
      <c r="I47" s="36">
        <v>600000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500000</v>
      </c>
      <c r="S47" s="36">
        <v>500000</v>
      </c>
      <c r="T47" s="37">
        <f>SUM(H47:S47)</f>
        <v>2200000</v>
      </c>
      <c r="U47" s="37">
        <f t="shared" si="7"/>
        <v>183333.33333333334</v>
      </c>
      <c r="V47" s="12"/>
      <c r="X47" s="101"/>
    </row>
    <row r="48" spans="1:24" s="74" customFormat="1" ht="14.25">
      <c r="A48" s="57"/>
      <c r="B48" s="58"/>
      <c r="C48" s="58"/>
      <c r="D48" s="59"/>
      <c r="E48" s="60"/>
      <c r="F48" s="35">
        <v>133</v>
      </c>
      <c r="G48" s="26" t="s">
        <v>29</v>
      </c>
      <c r="H48" s="36">
        <v>600000</v>
      </c>
      <c r="I48" s="36">
        <v>600000</v>
      </c>
      <c r="J48" s="36">
        <v>750000</v>
      </c>
      <c r="K48" s="36">
        <v>750000</v>
      </c>
      <c r="L48" s="36">
        <v>750000</v>
      </c>
      <c r="M48" s="36">
        <v>750000</v>
      </c>
      <c r="N48" s="36">
        <v>750000</v>
      </c>
      <c r="O48" s="36">
        <v>750000</v>
      </c>
      <c r="P48" s="36">
        <v>750000</v>
      </c>
      <c r="Q48" s="36">
        <v>750000</v>
      </c>
      <c r="R48" s="36">
        <v>500000</v>
      </c>
      <c r="S48" s="36">
        <v>500000</v>
      </c>
      <c r="T48" s="37">
        <f>SUM(H48:S48)</f>
        <v>8200000</v>
      </c>
      <c r="U48" s="37">
        <f>T48/12</f>
        <v>683333.3333333334</v>
      </c>
      <c r="V48" s="12"/>
      <c r="X48" s="101"/>
    </row>
    <row r="49" spans="1:24" s="74" customFormat="1" ht="21.75" customHeight="1" thickBot="1">
      <c r="A49" s="57"/>
      <c r="B49" s="58"/>
      <c r="C49" s="58"/>
      <c r="D49" s="59"/>
      <c r="E49" s="60"/>
      <c r="F49" s="83">
        <v>133</v>
      </c>
      <c r="G49" s="28" t="s">
        <v>33</v>
      </c>
      <c r="H49" s="38">
        <v>350000</v>
      </c>
      <c r="I49" s="38">
        <v>350000</v>
      </c>
      <c r="J49" s="38">
        <v>350000</v>
      </c>
      <c r="K49" s="38">
        <v>350000</v>
      </c>
      <c r="L49" s="38">
        <v>350000</v>
      </c>
      <c r="M49" s="38">
        <v>350000</v>
      </c>
      <c r="N49" s="38">
        <v>350000</v>
      </c>
      <c r="O49" s="38">
        <v>350000</v>
      </c>
      <c r="P49" s="38">
        <v>350000</v>
      </c>
      <c r="Q49" s="38">
        <v>350000</v>
      </c>
      <c r="R49" s="38">
        <v>350000</v>
      </c>
      <c r="S49" s="38">
        <v>350000</v>
      </c>
      <c r="T49" s="39">
        <f t="shared" si="6"/>
        <v>4200000</v>
      </c>
      <c r="U49" s="39">
        <f t="shared" si="7"/>
        <v>350000</v>
      </c>
      <c r="V49" s="12"/>
      <c r="X49" s="101"/>
    </row>
    <row r="50" spans="1:22" s="74" customFormat="1" ht="14.25">
      <c r="A50" s="97">
        <v>10</v>
      </c>
      <c r="B50" s="98">
        <v>2000</v>
      </c>
      <c r="C50" s="98">
        <v>217157</v>
      </c>
      <c r="D50" s="99" t="s">
        <v>40</v>
      </c>
      <c r="E50" s="100" t="s">
        <v>39</v>
      </c>
      <c r="F50" s="29">
        <v>111</v>
      </c>
      <c r="G50" s="24" t="s">
        <v>19</v>
      </c>
      <c r="H50" s="30">
        <v>2610300</v>
      </c>
      <c r="I50" s="30">
        <v>2610300</v>
      </c>
      <c r="J50" s="30">
        <v>2610300</v>
      </c>
      <c r="K50" s="30">
        <v>2610300</v>
      </c>
      <c r="L50" s="30">
        <v>2610300</v>
      </c>
      <c r="M50" s="30">
        <v>2610300</v>
      </c>
      <c r="N50" s="30">
        <v>2610300</v>
      </c>
      <c r="O50" s="30">
        <v>2610300</v>
      </c>
      <c r="P50" s="30">
        <v>2610300</v>
      </c>
      <c r="Q50" s="30">
        <v>2610300</v>
      </c>
      <c r="R50" s="30">
        <v>2610300</v>
      </c>
      <c r="S50" s="30">
        <v>2610300</v>
      </c>
      <c r="T50" s="31">
        <f>SUM(H50:S50)</f>
        <v>31323600</v>
      </c>
      <c r="U50" s="31">
        <f>T50/12</f>
        <v>2610300</v>
      </c>
      <c r="V50" s="14">
        <f>+U50+T50+T52+U52+U53+T53</f>
        <v>55817233.333333336</v>
      </c>
    </row>
    <row r="51" spans="1:22" s="74" customFormat="1" ht="14.25">
      <c r="A51" s="70"/>
      <c r="B51" s="71"/>
      <c r="C51" s="71"/>
      <c r="D51" s="72"/>
      <c r="E51" s="73"/>
      <c r="F51" s="32">
        <v>134</v>
      </c>
      <c r="G51" s="25" t="s">
        <v>49</v>
      </c>
      <c r="H51" s="33">
        <v>369927</v>
      </c>
      <c r="I51" s="33">
        <v>369927</v>
      </c>
      <c r="J51" s="33">
        <v>387927</v>
      </c>
      <c r="K51" s="33">
        <v>387927</v>
      </c>
      <c r="L51" s="33">
        <v>387927</v>
      </c>
      <c r="M51" s="33">
        <v>387927</v>
      </c>
      <c r="N51" s="33">
        <v>387927</v>
      </c>
      <c r="O51" s="33">
        <v>387927</v>
      </c>
      <c r="P51" s="33">
        <v>387927</v>
      </c>
      <c r="Q51" s="33">
        <v>387927</v>
      </c>
      <c r="R51" s="33">
        <v>387927</v>
      </c>
      <c r="S51" s="33">
        <v>387927</v>
      </c>
      <c r="T51" s="37">
        <f>SUM(H51:S51)</f>
        <v>4619124</v>
      </c>
      <c r="U51" s="37">
        <f>T51/12</f>
        <v>384927</v>
      </c>
      <c r="V51" s="16"/>
    </row>
    <row r="52" spans="1:22" s="74" customFormat="1" ht="14.25">
      <c r="A52" s="75"/>
      <c r="B52" s="76"/>
      <c r="C52" s="76"/>
      <c r="D52" s="77"/>
      <c r="E52" s="78"/>
      <c r="F52" s="35">
        <v>133</v>
      </c>
      <c r="G52" s="26" t="s">
        <v>20</v>
      </c>
      <c r="H52" s="36">
        <v>900000</v>
      </c>
      <c r="I52" s="36">
        <v>900000</v>
      </c>
      <c r="J52" s="36">
        <v>1000000</v>
      </c>
      <c r="K52" s="36">
        <v>1000000</v>
      </c>
      <c r="L52" s="36">
        <v>1000000</v>
      </c>
      <c r="M52" s="36">
        <v>1000000</v>
      </c>
      <c r="N52" s="36">
        <v>1000000</v>
      </c>
      <c r="O52" s="36">
        <v>1000000</v>
      </c>
      <c r="P52" s="36">
        <v>1000000</v>
      </c>
      <c r="Q52" s="36">
        <v>1000000</v>
      </c>
      <c r="R52" s="36">
        <v>1100000</v>
      </c>
      <c r="S52" s="36">
        <v>1100000</v>
      </c>
      <c r="T52" s="37">
        <f t="shared" si="6"/>
        <v>12000000</v>
      </c>
      <c r="U52" s="37">
        <f t="shared" si="7"/>
        <v>1000000</v>
      </c>
      <c r="V52" s="17"/>
    </row>
    <row r="53" spans="1:22" s="46" customFormat="1" ht="14.25" customHeight="1" thickBot="1">
      <c r="A53" s="103"/>
      <c r="B53" s="104"/>
      <c r="C53" s="104"/>
      <c r="D53" s="105"/>
      <c r="E53" s="106"/>
      <c r="F53" s="88">
        <v>133</v>
      </c>
      <c r="G53" s="27" t="s">
        <v>29</v>
      </c>
      <c r="H53" s="40">
        <v>600000</v>
      </c>
      <c r="I53" s="40">
        <v>600000</v>
      </c>
      <c r="J53" s="40">
        <v>700000</v>
      </c>
      <c r="K53" s="40">
        <v>700000</v>
      </c>
      <c r="L53" s="40">
        <v>700000</v>
      </c>
      <c r="M53" s="40">
        <v>700000</v>
      </c>
      <c r="N53" s="40">
        <v>700000</v>
      </c>
      <c r="O53" s="40">
        <v>700000</v>
      </c>
      <c r="P53" s="40">
        <v>700000</v>
      </c>
      <c r="Q53" s="40">
        <v>700000</v>
      </c>
      <c r="R53" s="40">
        <v>700000</v>
      </c>
      <c r="S53" s="40">
        <v>700000</v>
      </c>
      <c r="T53" s="67">
        <f t="shared" si="6"/>
        <v>8200000</v>
      </c>
      <c r="U53" s="67">
        <f t="shared" si="7"/>
        <v>683333.3333333334</v>
      </c>
      <c r="V53" s="15"/>
    </row>
    <row r="54" spans="1:22" s="74" customFormat="1" ht="28.5" customHeight="1">
      <c r="A54" s="97">
        <v>11</v>
      </c>
      <c r="B54" s="98">
        <v>3000</v>
      </c>
      <c r="C54" s="98">
        <v>4605921</v>
      </c>
      <c r="D54" s="99" t="s">
        <v>41</v>
      </c>
      <c r="E54" s="100" t="s">
        <v>39</v>
      </c>
      <c r="F54" s="29">
        <v>111</v>
      </c>
      <c r="G54" s="24" t="s">
        <v>19</v>
      </c>
      <c r="H54" s="30">
        <v>2112562</v>
      </c>
      <c r="I54" s="30">
        <v>2112562</v>
      </c>
      <c r="J54" s="30">
        <v>2112562</v>
      </c>
      <c r="K54" s="30">
        <v>2112562</v>
      </c>
      <c r="L54" s="30">
        <v>2112562</v>
      </c>
      <c r="M54" s="30">
        <v>2112562</v>
      </c>
      <c r="N54" s="30">
        <v>2112562</v>
      </c>
      <c r="O54" s="30">
        <v>2112562</v>
      </c>
      <c r="P54" s="30">
        <v>2112562</v>
      </c>
      <c r="Q54" s="30">
        <v>2112562</v>
      </c>
      <c r="R54" s="30">
        <v>2112562</v>
      </c>
      <c r="S54" s="30">
        <v>2112562</v>
      </c>
      <c r="T54" s="31">
        <f t="shared" si="6"/>
        <v>25350744</v>
      </c>
      <c r="U54" s="31">
        <f t="shared" si="7"/>
        <v>2112562</v>
      </c>
      <c r="V54" s="14">
        <f>+U54+T54+T57+U57+U60+T60</f>
        <v>51404972.666666664</v>
      </c>
    </row>
    <row r="55" spans="1:22" s="74" customFormat="1" ht="14.25">
      <c r="A55" s="70"/>
      <c r="B55" s="71"/>
      <c r="C55" s="71"/>
      <c r="D55" s="72"/>
      <c r="E55" s="73"/>
      <c r="F55" s="32">
        <v>131</v>
      </c>
      <c r="G55" s="25" t="s">
        <v>48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700000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4">
        <f>SUM(H55:S55)</f>
        <v>700000</v>
      </c>
      <c r="U55" s="34">
        <f aca="true" t="shared" si="8" ref="U55:U72">T55/12</f>
        <v>58333.333333333336</v>
      </c>
      <c r="V55" s="16"/>
    </row>
    <row r="56" spans="1:22" s="74" customFormat="1" ht="14.25">
      <c r="A56" s="70"/>
      <c r="B56" s="71"/>
      <c r="C56" s="71"/>
      <c r="D56" s="72"/>
      <c r="E56" s="73"/>
      <c r="F56" s="32">
        <v>134</v>
      </c>
      <c r="G56" s="25" t="s">
        <v>49</v>
      </c>
      <c r="H56" s="33">
        <v>356631</v>
      </c>
      <c r="I56" s="33">
        <v>356631</v>
      </c>
      <c r="J56" s="33">
        <v>365631</v>
      </c>
      <c r="K56" s="33">
        <v>365631</v>
      </c>
      <c r="L56" s="33">
        <v>365631</v>
      </c>
      <c r="M56" s="33">
        <v>365631</v>
      </c>
      <c r="N56" s="33">
        <v>365631</v>
      </c>
      <c r="O56" s="33">
        <v>365631</v>
      </c>
      <c r="P56" s="33">
        <v>365631</v>
      </c>
      <c r="Q56" s="33">
        <v>365631</v>
      </c>
      <c r="R56" s="33">
        <v>383631</v>
      </c>
      <c r="S56" s="33">
        <v>383631</v>
      </c>
      <c r="T56" s="34">
        <f>SUM(H56:S56)</f>
        <v>4405572</v>
      </c>
      <c r="U56" s="34">
        <f>T56/12</f>
        <v>367131</v>
      </c>
      <c r="V56" s="16"/>
    </row>
    <row r="57" spans="1:22" s="74" customFormat="1" ht="14.25">
      <c r="A57" s="75"/>
      <c r="B57" s="76"/>
      <c r="C57" s="76"/>
      <c r="D57" s="77"/>
      <c r="E57" s="78"/>
      <c r="F57" s="35">
        <v>133</v>
      </c>
      <c r="G57" s="26" t="s">
        <v>20</v>
      </c>
      <c r="H57" s="36">
        <v>1050000</v>
      </c>
      <c r="I57" s="36">
        <v>1050000</v>
      </c>
      <c r="J57" s="36">
        <v>1150000</v>
      </c>
      <c r="K57" s="36">
        <v>1150000</v>
      </c>
      <c r="L57" s="36">
        <v>1150000</v>
      </c>
      <c r="M57" s="36">
        <v>1150000</v>
      </c>
      <c r="N57" s="36">
        <v>1150000</v>
      </c>
      <c r="O57" s="36">
        <v>1150000</v>
      </c>
      <c r="P57" s="36">
        <v>1150000</v>
      </c>
      <c r="Q57" s="36">
        <v>1150000</v>
      </c>
      <c r="R57" s="36">
        <v>900000</v>
      </c>
      <c r="S57" s="36">
        <v>900000</v>
      </c>
      <c r="T57" s="37">
        <f aca="true" t="shared" si="9" ref="T57:T72">SUM(H57:S57)</f>
        <v>13100000</v>
      </c>
      <c r="U57" s="37">
        <f t="shared" si="8"/>
        <v>1091666.6666666667</v>
      </c>
      <c r="V57" s="17"/>
    </row>
    <row r="58" spans="1:22" s="74" customFormat="1" ht="14.25">
      <c r="A58" s="79"/>
      <c r="B58" s="80"/>
      <c r="C58" s="80"/>
      <c r="D58" s="81"/>
      <c r="E58" s="82"/>
      <c r="F58" s="35">
        <v>133</v>
      </c>
      <c r="G58" s="26" t="s">
        <v>28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400000</v>
      </c>
      <c r="S58" s="38">
        <v>400000</v>
      </c>
      <c r="T58" s="39">
        <f t="shared" si="9"/>
        <v>800000</v>
      </c>
      <c r="U58" s="39">
        <f t="shared" si="8"/>
        <v>66666.66666666667</v>
      </c>
      <c r="V58" s="18"/>
    </row>
    <row r="59" spans="1:22" s="74" customFormat="1" ht="14.25">
      <c r="A59" s="79"/>
      <c r="B59" s="80"/>
      <c r="C59" s="80"/>
      <c r="D59" s="81"/>
      <c r="E59" s="82"/>
      <c r="F59" s="35">
        <v>133</v>
      </c>
      <c r="G59" s="28" t="s">
        <v>33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350000</v>
      </c>
      <c r="S59" s="38">
        <v>350000</v>
      </c>
      <c r="T59" s="39">
        <f t="shared" si="9"/>
        <v>700000</v>
      </c>
      <c r="U59" s="39">
        <f t="shared" si="8"/>
        <v>58333.333333333336</v>
      </c>
      <c r="V59" s="18"/>
    </row>
    <row r="60" spans="1:22" s="46" customFormat="1" ht="14.25" customHeight="1" thickBot="1">
      <c r="A60" s="103"/>
      <c r="B60" s="104"/>
      <c r="C60" s="104"/>
      <c r="D60" s="105"/>
      <c r="E60" s="106"/>
      <c r="F60" s="88">
        <v>133</v>
      </c>
      <c r="G60" s="27" t="s">
        <v>29</v>
      </c>
      <c r="H60" s="40">
        <v>800000</v>
      </c>
      <c r="I60" s="40">
        <v>800000</v>
      </c>
      <c r="J60" s="40">
        <v>800000</v>
      </c>
      <c r="K60" s="40">
        <v>800000</v>
      </c>
      <c r="L60" s="40">
        <v>800000</v>
      </c>
      <c r="M60" s="40">
        <v>800000</v>
      </c>
      <c r="N60" s="40">
        <v>800000</v>
      </c>
      <c r="O60" s="40">
        <v>800000</v>
      </c>
      <c r="P60" s="40">
        <v>800000</v>
      </c>
      <c r="Q60" s="40">
        <v>800000</v>
      </c>
      <c r="R60" s="40">
        <v>500000</v>
      </c>
      <c r="S60" s="40">
        <v>500000</v>
      </c>
      <c r="T60" s="67">
        <f t="shared" si="9"/>
        <v>9000000</v>
      </c>
      <c r="U60" s="67">
        <f t="shared" si="8"/>
        <v>750000</v>
      </c>
      <c r="V60" s="15"/>
    </row>
    <row r="61" spans="1:22" s="74" customFormat="1" ht="20.25" customHeight="1">
      <c r="A61" s="97">
        <v>12</v>
      </c>
      <c r="B61" s="98">
        <v>4000</v>
      </c>
      <c r="C61" s="98">
        <v>3217443</v>
      </c>
      <c r="D61" s="99" t="s">
        <v>42</v>
      </c>
      <c r="E61" s="100" t="s">
        <v>39</v>
      </c>
      <c r="F61" s="29">
        <v>111</v>
      </c>
      <c r="G61" s="24" t="s">
        <v>19</v>
      </c>
      <c r="H61" s="30">
        <v>2112562</v>
      </c>
      <c r="I61" s="30">
        <v>2112562</v>
      </c>
      <c r="J61" s="30">
        <v>2112562</v>
      </c>
      <c r="K61" s="30">
        <v>2112562</v>
      </c>
      <c r="L61" s="30">
        <v>2112562</v>
      </c>
      <c r="M61" s="30">
        <v>2112562</v>
      </c>
      <c r="N61" s="30">
        <v>2112562</v>
      </c>
      <c r="O61" s="30">
        <v>1971732</v>
      </c>
      <c r="P61" s="30">
        <v>2112562</v>
      </c>
      <c r="Q61" s="30">
        <v>2112562</v>
      </c>
      <c r="R61" s="30">
        <v>2112562</v>
      </c>
      <c r="S61" s="30">
        <v>2112562</v>
      </c>
      <c r="T61" s="31">
        <f t="shared" si="9"/>
        <v>25209914</v>
      </c>
      <c r="U61" s="31">
        <f t="shared" si="8"/>
        <v>2100826.1666666665</v>
      </c>
      <c r="V61" s="14">
        <f>+U61+U62+U63+U64+U65</f>
        <v>3685900.916666667</v>
      </c>
    </row>
    <row r="62" spans="1:22" s="74" customFormat="1" ht="14.25" customHeight="1">
      <c r="A62" s="70"/>
      <c r="B62" s="71"/>
      <c r="C62" s="71"/>
      <c r="D62" s="72"/>
      <c r="E62" s="73"/>
      <c r="F62" s="32">
        <v>131</v>
      </c>
      <c r="G62" s="25" t="s">
        <v>48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700000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4">
        <f>SUM(H62:S62)</f>
        <v>700000</v>
      </c>
      <c r="U62" s="34">
        <f t="shared" si="8"/>
        <v>58333.333333333336</v>
      </c>
      <c r="V62" s="16"/>
    </row>
    <row r="63" spans="1:22" s="74" customFormat="1" ht="14.25" customHeight="1">
      <c r="A63" s="70"/>
      <c r="B63" s="71"/>
      <c r="C63" s="71"/>
      <c r="D63" s="72"/>
      <c r="E63" s="73"/>
      <c r="F63" s="32">
        <v>134</v>
      </c>
      <c r="G63" s="25" t="s">
        <v>49</v>
      </c>
      <c r="H63" s="33">
        <v>298131</v>
      </c>
      <c r="I63" s="33">
        <v>298131</v>
      </c>
      <c r="J63" s="33">
        <v>298131</v>
      </c>
      <c r="K63" s="33">
        <v>298131</v>
      </c>
      <c r="L63" s="33">
        <v>298131</v>
      </c>
      <c r="M63" s="33">
        <v>298131</v>
      </c>
      <c r="N63" s="33">
        <v>298131</v>
      </c>
      <c r="O63" s="33">
        <v>285456</v>
      </c>
      <c r="P63" s="33">
        <v>298131</v>
      </c>
      <c r="Q63" s="33">
        <v>298131</v>
      </c>
      <c r="R63" s="33">
        <v>316131</v>
      </c>
      <c r="S63" s="33">
        <v>316131</v>
      </c>
      <c r="T63" s="34">
        <f>SUM(H63:S63)</f>
        <v>3600897</v>
      </c>
      <c r="U63" s="34">
        <f>T63/12</f>
        <v>300074.75</v>
      </c>
      <c r="V63" s="16"/>
    </row>
    <row r="64" spans="1:22" s="74" customFormat="1" ht="14.25" customHeight="1">
      <c r="A64" s="79"/>
      <c r="B64" s="80"/>
      <c r="C64" s="80"/>
      <c r="D64" s="81"/>
      <c r="E64" s="82"/>
      <c r="F64" s="35">
        <v>133</v>
      </c>
      <c r="G64" s="26" t="s">
        <v>28</v>
      </c>
      <c r="H64" s="38">
        <v>600000</v>
      </c>
      <c r="I64" s="38">
        <v>600000</v>
      </c>
      <c r="J64" s="38">
        <v>600000</v>
      </c>
      <c r="K64" s="38">
        <v>600000</v>
      </c>
      <c r="L64" s="38">
        <v>600000</v>
      </c>
      <c r="M64" s="38">
        <v>600000</v>
      </c>
      <c r="N64" s="38">
        <v>600000</v>
      </c>
      <c r="O64" s="38">
        <v>560000</v>
      </c>
      <c r="P64" s="38">
        <v>600000</v>
      </c>
      <c r="Q64" s="38">
        <v>600000</v>
      </c>
      <c r="R64" s="38">
        <v>700000</v>
      </c>
      <c r="S64" s="38">
        <v>700000</v>
      </c>
      <c r="T64" s="34">
        <f>SUM(H64:S64)</f>
        <v>7360000</v>
      </c>
      <c r="U64" s="34">
        <f>T64/12</f>
        <v>613333.3333333334</v>
      </c>
      <c r="V64" s="17"/>
    </row>
    <row r="65" spans="1:22" s="46" customFormat="1" ht="14.25" customHeight="1" thickBot="1">
      <c r="A65" s="103"/>
      <c r="B65" s="104"/>
      <c r="C65" s="104"/>
      <c r="D65" s="105"/>
      <c r="E65" s="106"/>
      <c r="F65" s="35">
        <v>133</v>
      </c>
      <c r="G65" s="27" t="s">
        <v>29</v>
      </c>
      <c r="H65" s="40">
        <v>600000</v>
      </c>
      <c r="I65" s="40">
        <v>600000</v>
      </c>
      <c r="J65" s="40">
        <v>600000</v>
      </c>
      <c r="K65" s="40">
        <v>600000</v>
      </c>
      <c r="L65" s="40">
        <v>600000</v>
      </c>
      <c r="M65" s="40">
        <v>600000</v>
      </c>
      <c r="N65" s="40">
        <v>600000</v>
      </c>
      <c r="O65" s="40">
        <v>560000</v>
      </c>
      <c r="P65" s="40">
        <v>600000</v>
      </c>
      <c r="Q65" s="40">
        <v>600000</v>
      </c>
      <c r="R65" s="40">
        <v>700000</v>
      </c>
      <c r="S65" s="40">
        <v>700000</v>
      </c>
      <c r="T65" s="34">
        <f>SUM(H65:S65)</f>
        <v>7360000</v>
      </c>
      <c r="U65" s="34">
        <f>T65/12</f>
        <v>613333.3333333334</v>
      </c>
      <c r="V65" s="18"/>
    </row>
    <row r="66" spans="1:22" s="74" customFormat="1" ht="15" thickBot="1">
      <c r="A66" s="97">
        <v>13</v>
      </c>
      <c r="B66" s="98">
        <v>4000</v>
      </c>
      <c r="C66" s="98">
        <v>4493009</v>
      </c>
      <c r="D66" s="99" t="s">
        <v>43</v>
      </c>
      <c r="E66" s="100" t="s">
        <v>39</v>
      </c>
      <c r="F66" s="29">
        <v>111</v>
      </c>
      <c r="G66" s="24" t="s">
        <v>19</v>
      </c>
      <c r="H66" s="30">
        <v>2112562</v>
      </c>
      <c r="I66" s="30">
        <v>2112562</v>
      </c>
      <c r="J66" s="30">
        <v>2112562</v>
      </c>
      <c r="K66" s="30">
        <v>2112562</v>
      </c>
      <c r="L66" s="30">
        <v>2112562</v>
      </c>
      <c r="M66" s="30">
        <v>2112562</v>
      </c>
      <c r="N66" s="30">
        <v>2112562</v>
      </c>
      <c r="O66" s="30">
        <v>1760475</v>
      </c>
      <c r="P66" s="30">
        <v>2112562</v>
      </c>
      <c r="Q66" s="30">
        <v>1901306</v>
      </c>
      <c r="R66" s="30">
        <v>1936514</v>
      </c>
      <c r="S66" s="30">
        <v>1936514</v>
      </c>
      <c r="T66" s="67">
        <f t="shared" si="9"/>
        <v>24435305</v>
      </c>
      <c r="U66" s="31">
        <f t="shared" si="8"/>
        <v>2036275.4166666667</v>
      </c>
      <c r="V66" s="14">
        <f>+U66+T66+T70+U70+U71+T71</f>
        <v>36716244.5</v>
      </c>
    </row>
    <row r="67" spans="1:22" s="74" customFormat="1" ht="14.25">
      <c r="A67" s="70"/>
      <c r="B67" s="71"/>
      <c r="C67" s="71"/>
      <c r="D67" s="72"/>
      <c r="E67" s="73"/>
      <c r="F67" s="32">
        <v>131</v>
      </c>
      <c r="G67" s="25" t="s">
        <v>48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700000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4">
        <f>SUM(H67:S67)</f>
        <v>700000</v>
      </c>
      <c r="U67" s="34">
        <f t="shared" si="8"/>
        <v>58333.333333333336</v>
      </c>
      <c r="V67" s="16"/>
    </row>
    <row r="68" spans="1:22" s="74" customFormat="1" ht="14.25">
      <c r="A68" s="70"/>
      <c r="B68" s="71"/>
      <c r="C68" s="71"/>
      <c r="D68" s="72"/>
      <c r="E68" s="73"/>
      <c r="F68" s="32">
        <v>134</v>
      </c>
      <c r="G68" s="25" t="s">
        <v>49</v>
      </c>
      <c r="H68" s="33">
        <v>298131</v>
      </c>
      <c r="I68" s="33">
        <v>298131</v>
      </c>
      <c r="J68" s="33">
        <v>338631</v>
      </c>
      <c r="K68" s="33">
        <v>338631</v>
      </c>
      <c r="L68" s="33">
        <v>338631</v>
      </c>
      <c r="M68" s="33">
        <v>338631</v>
      </c>
      <c r="N68" s="33">
        <v>338631</v>
      </c>
      <c r="O68" s="33">
        <v>282193</v>
      </c>
      <c r="P68" s="33">
        <v>338631</v>
      </c>
      <c r="Q68" s="33">
        <v>304768</v>
      </c>
      <c r="R68" s="33">
        <v>322786</v>
      </c>
      <c r="S68" s="33">
        <v>296077</v>
      </c>
      <c r="T68" s="34">
        <f>SUM(H68:S68)</f>
        <v>3833872</v>
      </c>
      <c r="U68" s="34">
        <f>T68/12</f>
        <v>319489.3333333333</v>
      </c>
      <c r="V68" s="16"/>
    </row>
    <row r="69" spans="1:22" s="74" customFormat="1" ht="14.25">
      <c r="A69" s="70"/>
      <c r="B69" s="71"/>
      <c r="C69" s="71"/>
      <c r="D69" s="72"/>
      <c r="E69" s="73"/>
      <c r="F69" s="32">
        <v>133</v>
      </c>
      <c r="G69" s="26" t="s">
        <v>28</v>
      </c>
      <c r="H69" s="33">
        <v>600000</v>
      </c>
      <c r="I69" s="33">
        <v>600000</v>
      </c>
      <c r="J69" s="33">
        <v>825000</v>
      </c>
      <c r="K69" s="33">
        <v>825000</v>
      </c>
      <c r="L69" s="33">
        <v>825000</v>
      </c>
      <c r="M69" s="33">
        <v>825000</v>
      </c>
      <c r="N69" s="33">
        <v>825000</v>
      </c>
      <c r="O69" s="33">
        <v>687500</v>
      </c>
      <c r="P69" s="33">
        <v>825000</v>
      </c>
      <c r="Q69" s="33">
        <v>742500</v>
      </c>
      <c r="R69" s="33">
        <v>450000</v>
      </c>
      <c r="S69" s="33">
        <v>676613</v>
      </c>
      <c r="T69" s="34">
        <f>SUM(H69:S69)</f>
        <v>8706613</v>
      </c>
      <c r="U69" s="34">
        <f>T69/12</f>
        <v>725551.0833333334</v>
      </c>
      <c r="V69" s="16"/>
    </row>
    <row r="70" spans="1:22" s="74" customFormat="1" ht="14.25">
      <c r="A70" s="75"/>
      <c r="B70" s="76"/>
      <c r="C70" s="76"/>
      <c r="D70" s="77"/>
      <c r="E70" s="78"/>
      <c r="F70" s="35">
        <v>133</v>
      </c>
      <c r="G70" s="26" t="s">
        <v>20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750000</v>
      </c>
      <c r="S70" s="36">
        <v>0</v>
      </c>
      <c r="T70" s="34">
        <f>SUM(H70:S70)</f>
        <v>750000</v>
      </c>
      <c r="U70" s="34">
        <f>T70/12</f>
        <v>62500</v>
      </c>
      <c r="V70" s="17"/>
    </row>
    <row r="71" spans="1:22" s="46" customFormat="1" ht="14.25" customHeight="1" thickBot="1">
      <c r="A71" s="103"/>
      <c r="B71" s="104"/>
      <c r="C71" s="104"/>
      <c r="D71" s="105"/>
      <c r="E71" s="106"/>
      <c r="F71" s="88">
        <v>133</v>
      </c>
      <c r="G71" s="27" t="s">
        <v>29</v>
      </c>
      <c r="H71" s="40">
        <v>600000</v>
      </c>
      <c r="I71" s="40">
        <v>600000</v>
      </c>
      <c r="J71" s="40">
        <v>825000</v>
      </c>
      <c r="K71" s="40">
        <v>825000</v>
      </c>
      <c r="L71" s="40">
        <v>825000</v>
      </c>
      <c r="M71" s="40">
        <v>825000</v>
      </c>
      <c r="N71" s="40">
        <v>825000</v>
      </c>
      <c r="O71" s="40">
        <v>687500</v>
      </c>
      <c r="P71" s="40">
        <v>825000</v>
      </c>
      <c r="Q71" s="40">
        <v>742500</v>
      </c>
      <c r="R71" s="40">
        <v>450000</v>
      </c>
      <c r="S71" s="40">
        <v>676613</v>
      </c>
      <c r="T71" s="34">
        <f>SUM(H71:S71)</f>
        <v>8706613</v>
      </c>
      <c r="U71" s="34">
        <f>T71/12</f>
        <v>725551.0833333334</v>
      </c>
      <c r="V71" s="15"/>
    </row>
    <row r="72" spans="1:22" s="46" customFormat="1" ht="21.75" customHeight="1" thickBot="1">
      <c r="A72" s="89">
        <v>14</v>
      </c>
      <c r="B72" s="90">
        <v>4000</v>
      </c>
      <c r="C72" s="90">
        <v>3832776</v>
      </c>
      <c r="D72" s="91" t="s">
        <v>44</v>
      </c>
      <c r="E72" s="92" t="s">
        <v>45</v>
      </c>
      <c r="F72" s="93">
        <v>144</v>
      </c>
      <c r="G72" s="94" t="s">
        <v>46</v>
      </c>
      <c r="H72" s="43">
        <v>3637562</v>
      </c>
      <c r="I72" s="43">
        <v>3637562</v>
      </c>
      <c r="J72" s="43">
        <v>3637562</v>
      </c>
      <c r="K72" s="43">
        <v>3637562</v>
      </c>
      <c r="L72" s="43">
        <v>3637562</v>
      </c>
      <c r="M72" s="43">
        <v>3637562</v>
      </c>
      <c r="N72" s="43">
        <v>3637562</v>
      </c>
      <c r="O72" s="43">
        <v>3637562</v>
      </c>
      <c r="P72" s="43">
        <v>3637562</v>
      </c>
      <c r="Q72" s="43">
        <v>3637562</v>
      </c>
      <c r="R72" s="43">
        <v>3637562</v>
      </c>
      <c r="S72" s="43">
        <v>3637562</v>
      </c>
      <c r="T72" s="95">
        <f t="shared" si="9"/>
        <v>43650744</v>
      </c>
      <c r="U72" s="95">
        <f t="shared" si="8"/>
        <v>3637562</v>
      </c>
      <c r="V72" s="9">
        <f>+U72+T72</f>
        <v>47288306</v>
      </c>
    </row>
    <row r="73" spans="1:22" ht="15">
      <c r="A73" s="19" t="s">
        <v>16</v>
      </c>
      <c r="B73" s="20"/>
      <c r="C73" s="20"/>
      <c r="D73" s="21"/>
      <c r="E73" s="10"/>
      <c r="F73" s="10"/>
      <c r="G73" s="10"/>
      <c r="H73" s="5">
        <f>SUM(H14:H72)</f>
        <v>48167395</v>
      </c>
      <c r="I73" s="5">
        <f>SUM(I14:I72)</f>
        <v>48167395</v>
      </c>
      <c r="J73" s="5">
        <f>SUM(J14:J72)</f>
        <v>48225895</v>
      </c>
      <c r="K73" s="5">
        <f>SUM(K14:K72)</f>
        <v>48225895</v>
      </c>
      <c r="L73" s="5">
        <f>SUM(L14:L72)</f>
        <v>48225895</v>
      </c>
      <c r="M73" s="5">
        <f>SUM(M14:M72)</f>
        <v>51025895</v>
      </c>
      <c r="N73" s="5">
        <f>SUM(N14:N72)</f>
        <v>48225895</v>
      </c>
      <c r="O73" s="5">
        <f>SUM(O14:O72)</f>
        <v>47308865</v>
      </c>
      <c r="P73" s="5">
        <f>SUM(P14:P72)</f>
        <v>48225895</v>
      </c>
      <c r="Q73" s="5">
        <f>SUM(Q14:Q72)</f>
        <v>39137809</v>
      </c>
      <c r="R73" s="5">
        <f>SUM(R14:R72)</f>
        <v>39142035</v>
      </c>
      <c r="S73" s="5">
        <f>SUM(S14:S72)</f>
        <v>37095219</v>
      </c>
      <c r="T73" s="5">
        <f>SUM(T14:T72)</f>
        <v>551174088</v>
      </c>
      <c r="U73" s="5">
        <f>SUM(U14:U72)</f>
        <v>45931174</v>
      </c>
      <c r="V73" s="5">
        <f>SUM(V14:V72)</f>
        <v>508106453.9166667</v>
      </c>
    </row>
  </sheetData>
  <sheetProtection/>
  <autoFilter ref="A9:V73"/>
  <mergeCells count="89">
    <mergeCell ref="E10:E13"/>
    <mergeCell ref="D10:D13"/>
    <mergeCell ref="C10:C13"/>
    <mergeCell ref="B10:B13"/>
    <mergeCell ref="C32:C35"/>
    <mergeCell ref="D32:D35"/>
    <mergeCell ref="E32:E35"/>
    <mergeCell ref="B32:B35"/>
    <mergeCell ref="A10:A13"/>
    <mergeCell ref="V10:V13"/>
    <mergeCell ref="A32:A35"/>
    <mergeCell ref="V32:V35"/>
    <mergeCell ref="A73:D73"/>
    <mergeCell ref="A7:R7"/>
    <mergeCell ref="A8:R8"/>
    <mergeCell ref="A1:V5"/>
    <mergeCell ref="V43:V49"/>
    <mergeCell ref="E14:E17"/>
    <mergeCell ref="D14:D17"/>
    <mergeCell ref="C14:C17"/>
    <mergeCell ref="B14:B17"/>
    <mergeCell ref="A14:A17"/>
    <mergeCell ref="V14:V17"/>
    <mergeCell ref="A66:A71"/>
    <mergeCell ref="B66:B71"/>
    <mergeCell ref="C66:C71"/>
    <mergeCell ref="D66:D71"/>
    <mergeCell ref="E66:E71"/>
    <mergeCell ref="V66:V71"/>
    <mergeCell ref="A61:A65"/>
    <mergeCell ref="B61:B65"/>
    <mergeCell ref="C61:C65"/>
    <mergeCell ref="D61:D65"/>
    <mergeCell ref="E61:E65"/>
    <mergeCell ref="V61:V65"/>
    <mergeCell ref="A54:A60"/>
    <mergeCell ref="B54:B60"/>
    <mergeCell ref="C54:C60"/>
    <mergeCell ref="D54:D60"/>
    <mergeCell ref="E54:E60"/>
    <mergeCell ref="V54:V60"/>
    <mergeCell ref="V40:V42"/>
    <mergeCell ref="A6:R6"/>
    <mergeCell ref="V25:V28"/>
    <mergeCell ref="A50:A53"/>
    <mergeCell ref="B50:B53"/>
    <mergeCell ref="C50:C53"/>
    <mergeCell ref="D50:D53"/>
    <mergeCell ref="E50:E53"/>
    <mergeCell ref="V50:V53"/>
    <mergeCell ref="D40:D42"/>
    <mergeCell ref="E40:E42"/>
    <mergeCell ref="A25:A28"/>
    <mergeCell ref="B25:B28"/>
    <mergeCell ref="C25:C28"/>
    <mergeCell ref="D25:D28"/>
    <mergeCell ref="E25:E28"/>
    <mergeCell ref="D36:D39"/>
    <mergeCell ref="E36:E39"/>
    <mergeCell ref="E29:E30"/>
    <mergeCell ref="C21:C24"/>
    <mergeCell ref="B21:B24"/>
    <mergeCell ref="A21:A24"/>
    <mergeCell ref="A40:A42"/>
    <mergeCell ref="B40:B42"/>
    <mergeCell ref="C40:C42"/>
    <mergeCell ref="A36:A39"/>
    <mergeCell ref="B36:B39"/>
    <mergeCell ref="C36:C39"/>
    <mergeCell ref="V36:V39"/>
    <mergeCell ref="A18:A20"/>
    <mergeCell ref="B18:B20"/>
    <mergeCell ref="C18:C20"/>
    <mergeCell ref="D18:D20"/>
    <mergeCell ref="E18:E20"/>
    <mergeCell ref="V29:V30"/>
    <mergeCell ref="V18:V20"/>
    <mergeCell ref="V21:V24"/>
    <mergeCell ref="E21:E24"/>
    <mergeCell ref="D21:D24"/>
    <mergeCell ref="A43:A49"/>
    <mergeCell ref="B43:B49"/>
    <mergeCell ref="C43:C49"/>
    <mergeCell ref="D43:D49"/>
    <mergeCell ref="E43:E49"/>
    <mergeCell ref="A29:A30"/>
    <mergeCell ref="B29:B30"/>
    <mergeCell ref="C29:C30"/>
    <mergeCell ref="D29:D30"/>
  </mergeCells>
  <printOptions horizontalCentered="1" verticalCentered="1"/>
  <pageMargins left="0.15748031496062992" right="0.15748031496062992" top="0.1968503937007874" bottom="0.4724409448818898" header="0.15748031496062992" footer="0.15748031496062992"/>
  <pageSetup fitToHeight="0" horizontalDpi="300" verticalDpi="300" orientation="landscape" paperSize="5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Cajadeprestamos2</cp:lastModifiedBy>
  <cp:lastPrinted>2019-03-11T10:56:06Z</cp:lastPrinted>
  <dcterms:created xsi:type="dcterms:W3CDTF">2003-03-07T14:03:57Z</dcterms:created>
  <dcterms:modified xsi:type="dcterms:W3CDTF">2020-01-31T12:47:16Z</dcterms:modified>
  <cp:category/>
  <cp:version/>
  <cp:contentType/>
  <cp:contentStatus/>
</cp:coreProperties>
</file>